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0" tabRatio="784" activeTab="0"/>
  </bookViews>
  <sheets>
    <sheet name="RFQ" sheetId="1" r:id="rId1"/>
    <sheet name="RFQ EXAMPLE" sheetId="2" r:id="rId2"/>
  </sheets>
  <definedNames>
    <definedName name="_xlnm.Print_Area" localSheetId="0">'RFQ'!$B$1:$V$89</definedName>
    <definedName name="_xlnm.Print_Area" localSheetId="1">'RFQ EXAMPLE'!$B$1:$AP$89</definedName>
  </definedNames>
  <calcPr fullCalcOnLoad="1"/>
</workbook>
</file>

<file path=xl/sharedStrings.xml><?xml version="1.0" encoding="utf-8"?>
<sst xmlns="http://schemas.openxmlformats.org/spreadsheetml/2006/main" count="775" uniqueCount="230">
  <si>
    <t>SUPPLIER</t>
  </si>
  <si>
    <t xml:space="preserve">        CLASS / GRADE</t>
  </si>
  <si>
    <t>GRAND TOTAL</t>
  </si>
  <si>
    <t>UNIT COST</t>
  </si>
  <si>
    <t>PROCESS DESCRIPTION</t>
  </si>
  <si>
    <t>TOOL DESCRIPTION</t>
  </si>
  <si>
    <t>TOOL COST</t>
  </si>
  <si>
    <t>4 - COST REDUCTION</t>
  </si>
  <si>
    <t xml:space="preserve">SUPPLIER:  </t>
  </si>
  <si>
    <t>DESCRIPTION:</t>
  </si>
  <si>
    <t>PROD. START DATE:</t>
  </si>
  <si>
    <t xml:space="preserve"> </t>
  </si>
  <si>
    <t>EST. ANNUAL VOLUME:</t>
  </si>
  <si>
    <t>7 - OTHER</t>
  </si>
  <si>
    <t>1 - NEW QUOTE</t>
  </si>
  <si>
    <t>2 - DESIGN CHANGE</t>
  </si>
  <si>
    <t>PART  NO.</t>
  </si>
  <si>
    <t>PART DESCRIPTION</t>
  </si>
  <si>
    <t xml:space="preserve">QTY PER </t>
  </si>
  <si>
    <t>TOOLING &amp; FIXTURES</t>
  </si>
  <si>
    <t>COST</t>
  </si>
  <si>
    <t xml:space="preserve">PROTOTYPE REQUIRED:   </t>
  </si>
  <si>
    <t>PARTS PER HOUR</t>
  </si>
  <si>
    <t>FINISH  DESCRIPTION</t>
  </si>
  <si>
    <t>PARTS PER DAY</t>
  </si>
  <si>
    <t>PART NUMBER</t>
  </si>
  <si>
    <t>EXTENDED COSTS</t>
  </si>
  <si>
    <t>DESCRIBE OTHER COSTS</t>
  </si>
  <si>
    <t xml:space="preserve">6 - PKG./TRANS      </t>
  </si>
  <si>
    <t>NUMBER OF WELDS or mm of WELD</t>
  </si>
  <si>
    <t>PRESS TONNAGE  or MILL SIZE</t>
  </si>
  <si>
    <t>COMPONENT/STAMPING INFORMATION</t>
  </si>
  <si>
    <t>SPOT WELD</t>
  </si>
  <si>
    <t>MIG WELD</t>
  </si>
  <si>
    <t>QTY PER</t>
  </si>
  <si>
    <t>PACKAGING DESCRIPTION</t>
  </si>
  <si>
    <t>NUT OR BOLD WELD</t>
  </si>
  <si>
    <t>PART NUMBER:</t>
  </si>
  <si>
    <t xml:space="preserve">RFQ NUMBER:     </t>
  </si>
  <si>
    <t>ISSUE DATE:</t>
  </si>
  <si>
    <t>REQUIRED DATE:</t>
  </si>
  <si>
    <t>SUPPLIER RETURN DATE:</t>
  </si>
  <si>
    <t>AREA (M2)</t>
  </si>
  <si>
    <t>PRODUCTION COST (A+B+C+D)</t>
  </si>
  <si>
    <t>BLANK WIDTH (mm)</t>
  </si>
  <si>
    <t>BLANK LENGTH (mm)</t>
  </si>
  <si>
    <t>PART WEIGHT (Kg)</t>
  </si>
  <si>
    <t>COMPONENTS</t>
  </si>
  <si>
    <t>OTHER</t>
  </si>
  <si>
    <t>FINISH</t>
  </si>
  <si>
    <t>ASSY</t>
  </si>
  <si>
    <t>PROCESS</t>
  </si>
  <si>
    <t>RAW MATERIAL</t>
  </si>
  <si>
    <t>COUNTRY OF ORIGIN</t>
  </si>
  <si>
    <t>CHANGE CODES</t>
  </si>
  <si>
    <t>IMAGE OF PART</t>
  </si>
  <si>
    <t>RFQ ISSUED BY:</t>
  </si>
  <si>
    <t>Shape Corp. 1900 Hayes Street, Grand Haven, MI  49417   Phone: (616)846-8700   Fax:  (616)846-3464</t>
  </si>
  <si>
    <t>SUPPLIER SIGNATURE</t>
  </si>
  <si>
    <t>OFFAL AMT</t>
  </si>
  <si>
    <t>SCRAP RATE %</t>
  </si>
  <si>
    <t xml:space="preserve">PART DESCRIPTION </t>
  </si>
  <si>
    <t>MAT'L THICKNESS (mm)</t>
  </si>
  <si>
    <t>NUMBER OF PEOPLE</t>
  </si>
  <si>
    <t>LABOR IN MACHINE RATE</t>
  </si>
  <si>
    <t>COST WITHOUT SET UP</t>
  </si>
  <si>
    <t>SET UP TIME</t>
  </si>
  <si>
    <t>SET UP $/HR</t>
  </si>
  <si>
    <t>MACHINE COST PER HR</t>
  </si>
  <si>
    <t>RUN QTY PER SET UP</t>
  </si>
  <si>
    <t>SET UP COSTS PER PART</t>
  </si>
  <si>
    <t>A.  TOTAL RAW MATERIAL</t>
  </si>
  <si>
    <t>B.  TOTAL PROCESS</t>
  </si>
  <si>
    <t>CYCLES PER HR</t>
  </si>
  <si>
    <t>PARTS PER HR</t>
  </si>
  <si>
    <t>COST PER HR</t>
  </si>
  <si>
    <t>COST PER mm or SPOT</t>
  </si>
  <si>
    <t xml:space="preserve">3 - RAW MATL </t>
  </si>
  <si>
    <t>RAW MAT'L</t>
  </si>
  <si>
    <t>PKG &amp; FREIGHT</t>
  </si>
  <si>
    <t>COST PER PART</t>
  </si>
  <si>
    <t>FREIGHT DESCRIPTION</t>
  </si>
  <si>
    <t>WKS to 1ST PARTS</t>
  </si>
  <si>
    <t>DIE SIZE</t>
  </si>
  <si>
    <t># OF STATIONS</t>
  </si>
  <si>
    <t>%</t>
  </si>
  <si>
    <t>SUPPLIER COMMENTS</t>
  </si>
  <si>
    <t>COST REDUCTION PROPOSAL</t>
  </si>
  <si>
    <t>YEAR</t>
  </si>
  <si>
    <t>DESIGN LEVEL:</t>
  </si>
  <si>
    <t>CUSTOMER:</t>
  </si>
  <si>
    <t>PROJECT:</t>
  </si>
  <si>
    <t>MODEL YR:</t>
  </si>
  <si>
    <t>RAW MATERIAL SGA&amp;P</t>
  </si>
  <si>
    <t>PRODUCTION SGA&amp;P</t>
  </si>
  <si>
    <t>HANDLING ALLOWANCE</t>
  </si>
  <si>
    <t>JSC590R</t>
  </si>
  <si>
    <t>BEAM, FR</t>
  </si>
  <si>
    <t>GUSSET</t>
  </si>
  <si>
    <t>BRKT R/L</t>
  </si>
  <si>
    <t>PATCH R/L</t>
  </si>
  <si>
    <t>2</t>
  </si>
  <si>
    <t>BOM QTY</t>
  </si>
  <si>
    <t>RAIL PLATE R/L</t>
  </si>
  <si>
    <t>300T</t>
  </si>
  <si>
    <t>600T</t>
  </si>
  <si>
    <t>400T</t>
  </si>
  <si>
    <t>E-COAT</t>
  </si>
  <si>
    <t>POWDER COAT</t>
  </si>
  <si>
    <t>M8 WELD NUT</t>
  </si>
  <si>
    <t>M16 WELD NUT</t>
  </si>
  <si>
    <t>WELD WIRE</t>
  </si>
  <si>
    <t>WIRE GUY</t>
  </si>
  <si>
    <t>40X96 KIT</t>
  </si>
  <si>
    <t>QTY PARTS PER PACKAGE</t>
  </si>
  <si>
    <t>DELIVERY FROM MX</t>
  </si>
  <si>
    <t>PRE-PIERCE</t>
  </si>
  <si>
    <t>BEAM I/F</t>
  </si>
  <si>
    <t>GUSSET PROG DIE</t>
  </si>
  <si>
    <t>GUSSET I/F</t>
  </si>
  <si>
    <t>BRKT R/L PROG DIE</t>
  </si>
  <si>
    <t>BRKT R/L I/F</t>
  </si>
  <si>
    <t>RAIL PLATE R/L PROG DIE</t>
  </si>
  <si>
    <t>RAIL PLATE R/L I/F</t>
  </si>
  <si>
    <t>PATCH R/L PROG DIE</t>
  </si>
  <si>
    <t>PATCH R/L I/F</t>
  </si>
  <si>
    <t>LEAD TIME (WKS)</t>
  </si>
  <si>
    <t>40X50</t>
  </si>
  <si>
    <t>US</t>
  </si>
  <si>
    <t>MX</t>
  </si>
  <si>
    <t>CA</t>
  </si>
  <si>
    <t>TOOLING TOTAL</t>
  </si>
  <si>
    <t>3 YR VOLUME</t>
  </si>
  <si>
    <t>B</t>
  </si>
  <si>
    <t>AMT VALUE</t>
  </si>
  <si>
    <t>FOR SHAPE USE ONLY</t>
  </si>
  <si>
    <t>AMOUNT</t>
  </si>
  <si>
    <t>TITLE</t>
  </si>
  <si>
    <t>VALUE ADD COST REDUCTION</t>
  </si>
  <si>
    <t>NUMBER OF CAVITIES</t>
  </si>
  <si>
    <t>COMPONENT INFORMATION</t>
  </si>
  <si>
    <t>MAT'L TYPE / TEMPER</t>
  </si>
  <si>
    <t># OF PARTS PER CYCLE</t>
  </si>
  <si>
    <t>ALUMINUM BEAM</t>
  </si>
  <si>
    <t>6062 T4</t>
  </si>
  <si>
    <t>12"</t>
  </si>
  <si>
    <t>ALUMINUM CONVERSION</t>
  </si>
  <si>
    <t xml:space="preserve">   PART WT (Kg)</t>
  </si>
  <si>
    <t>PROCESS COST PER PART</t>
  </si>
  <si>
    <t>EXTRUSION COST PER PART</t>
  </si>
  <si>
    <t>MACHINE SIZE / TYPE</t>
  </si>
  <si>
    <t>EXTRUSION</t>
  </si>
  <si>
    <t>CUT TO LENGTH</t>
  </si>
  <si>
    <t>SAW</t>
  </si>
  <si>
    <t>MITER CUT</t>
  </si>
  <si>
    <t>CONVERSION</t>
  </si>
  <si>
    <t>C.  TOTAL CONVERSION</t>
  </si>
  <si>
    <t>D.  TOTAL ASSY COSTS</t>
  </si>
  <si>
    <t>E.  TOTAL FINISH COSTS</t>
  </si>
  <si>
    <t>F.  SGA&amp;P SUB TOTAL</t>
  </si>
  <si>
    <t>G.  TOTAL OTHER COSTS</t>
  </si>
  <si>
    <t>H.  TOTAL COMPONENTS</t>
  </si>
  <si>
    <t>J.  TOTAL PKG &amp; FREIGHT</t>
  </si>
  <si>
    <t>SUB TOTAL (A+B+C+D+E+F+G+H+I+J)</t>
  </si>
  <si>
    <t>K.  TAXES / IMPORT FEES</t>
  </si>
  <si>
    <t>L.  TOOLING &amp; FIXTURES</t>
  </si>
  <si>
    <t>REVIEW SUPPLIER EXPECTATIONS AND GENERAL TERMS AND CONDITIONS AT WWW.SHAPECORP.COM</t>
  </si>
  <si>
    <t>VEHICLE</t>
  </si>
  <si>
    <t>MODEL YEAR</t>
  </si>
  <si>
    <t>DATE RECEIVED</t>
  </si>
  <si>
    <t>DUE DATE</t>
  </si>
  <si>
    <t>ACTUAL DATE</t>
  </si>
  <si>
    <t>START OF PRODUCTION</t>
  </si>
  <si>
    <t>SHAPE RFQ ISSUED BY:</t>
  </si>
  <si>
    <t>COMPLETION INSTRUCTIONS</t>
  </si>
  <si>
    <t>12259/60</t>
  </si>
  <si>
    <t>12261/62</t>
  </si>
  <si>
    <t>12263/64</t>
  </si>
  <si>
    <t>12265</t>
  </si>
  <si>
    <t>OEM CUSTOMER</t>
  </si>
  <si>
    <t>COMPANY XYZ</t>
  </si>
  <si>
    <t>COMPANY 123</t>
  </si>
  <si>
    <t>GRADE XXX</t>
  </si>
  <si>
    <t>ENGINEERING DESIGN LEVEL A</t>
  </si>
  <si>
    <t>BEST BOLTS</t>
  </si>
  <si>
    <t>ABC</t>
  </si>
  <si>
    <t>ALUMINUM BEAM EXTRUSION DIE</t>
  </si>
  <si>
    <t>ALUMINUM BEAM I/F</t>
  </si>
  <si>
    <t>COST REDUCTION</t>
  </si>
  <si>
    <t>SUPPLIER RESPONSIBLE PIC</t>
  </si>
  <si>
    <t>POSITION</t>
  </si>
  <si>
    <t>SHAPE RESPONSIBLE PIC</t>
  </si>
  <si>
    <t>SUPPLIER NAME</t>
  </si>
  <si>
    <t>BETTER BOLTS</t>
  </si>
  <si>
    <t>SUPPLIED COMPONENT</t>
  </si>
  <si>
    <t>NON VA COST (G+H)</t>
  </si>
  <si>
    <t>5 - PROCESS CHANGE</t>
  </si>
  <si>
    <t>ENGINEERING DESIGN LEVEL B</t>
  </si>
  <si>
    <t>BEST SUPPLIER</t>
  </si>
  <si>
    <t>OEM</t>
  </si>
  <si>
    <t>STIFFENER</t>
  </si>
  <si>
    <t>INPUT WEIGHT (Kg)</t>
  </si>
  <si>
    <t>PLASTIC WIDGET</t>
  </si>
  <si>
    <t>PP</t>
  </si>
  <si>
    <t>SCRAP CREDIT AMOUNT</t>
  </si>
  <si>
    <t>CAPACITY PLAN:</t>
  </si>
  <si>
    <t>CURRENCY:</t>
  </si>
  <si>
    <t>SCRAP COST/Kg</t>
  </si>
  <si>
    <t>RAW MAT'L COST/Kg</t>
  </si>
  <si>
    <t>SET UP COST/HR</t>
  </si>
  <si>
    <t>EXTRUSION COST/Kg</t>
  </si>
  <si>
    <t>PROCESS COST/HR</t>
  </si>
  <si>
    <t>MACHINE COST/HR</t>
  </si>
  <si>
    <t>PLASTIC  INJECTION MOLD</t>
  </si>
  <si>
    <t>PLASTIC INJECTION MOLD I/F</t>
  </si>
  <si>
    <t>USD</t>
  </si>
  <si>
    <t>Form ID: 15454687-VEI</t>
  </si>
  <si>
    <t>SUPPLIER COST COMPARISON QUOTE FORM</t>
  </si>
  <si>
    <t>COMPARISON</t>
  </si>
  <si>
    <t>PRODUCTION COST (A+B+C+D+E)</t>
  </si>
  <si>
    <t>I.  TOTAL HANDLING</t>
  </si>
  <si>
    <t>FEASIBILITY ASSESSMENT</t>
  </si>
  <si>
    <t xml:space="preserve">General form completion instructions:  
Supplier to complete all inputs shaded in YELLOW (white cells are formulated or for Shape use, except for input weight which can be entered as a value for AL and Plastic products).
This is a cost comparison format, suppliers are required to develop a quote for each part revision showing side by side part cost detail.
  -  Format can be copied and pasted to show multiple quote revisions side by side
  -  Enter change codes for impacted parts at each revision.
Format has been developed to accommodate all major commodities, if you have any questions please contact you local Shape Buyer.
</t>
  </si>
  <si>
    <t>SHAPE ISSUED RFQ</t>
  </si>
  <si>
    <t>IF(J36=0,0,J36/(H36*K36))</t>
  </si>
  <si>
    <t>12258:  CONCERN WITH FORMING RADIUS
12270:  SPOT WELD OVERLAP CONDITION IS POOR, CONSIDERED HIGH RISK
ALL OTHER COMPONENTS ARE FEASIBLE PER RED PEN DWGS</t>
  </si>
  <si>
    <t xml:space="preserve">SEE FEASIBILITY ASSESSMENT DETAIL PROVIDED WITH RFQ SUBMISSION.
INCLUDES IMPORT TAXES </t>
  </si>
  <si>
    <t>12258:  CORRECTED FORMING RADIUS
12270:  SPOT WELD OVERLAP CONDITION IS POOR, CONSIDERED HIGH RISK
12259/60:  MAT'L THICKNESS CHANGE (2.5t --&gt; 3.0t)
ALL OTHER COMPONENTS ARE FEASIBLE PER RED PEN DWGS</t>
  </si>
  <si>
    <t>VOLUME INCREASE FROM 100,000 --&gt; 180,000
SEE FEASIBILITY ASSESSMENT DETAIL PROVIDED WITH RFQ SUBMISSION.
IMPORT TAXES DO NOT APPLY</t>
  </si>
  <si>
    <t>SHAPE CORP REV 7/13/18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</si>
</sst>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00"/>
    <numFmt numFmtId="166" formatCode="0.00000_)"/>
    <numFmt numFmtId="167" formatCode="0.000000_)"/>
    <numFmt numFmtId="168" formatCode="0.000_)"/>
    <numFmt numFmtId="169" formatCode="0.00_)"/>
    <numFmt numFmtId="170" formatCode="0.0_)"/>
    <numFmt numFmtId="171" formatCode="0_)"/>
    <numFmt numFmtId="172" formatCode="0.0%"/>
    <numFmt numFmtId="173" formatCode="0.000%"/>
    <numFmt numFmtId="174" formatCode="0.0000000"/>
    <numFmt numFmtId="175" formatCode="0.000000"/>
    <numFmt numFmtId="176" formatCode="0.00000"/>
    <numFmt numFmtId="177" formatCode="0.000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0.0000000_)"/>
    <numFmt numFmtId="183" formatCode="_(* #,##0.0_);_(* \(#,##0.0\);_(* &quot;-&quot;??_);_(@_)"/>
    <numFmt numFmtId="184" formatCode="_(* #,##0_);_(* \(#,##0\);_(* &quot;-&quot;??_);_(@_)"/>
    <numFmt numFmtId="185" formatCode="00000"/>
    <numFmt numFmtId="186" formatCode="mm/dd/yy"/>
    <numFmt numFmtId="187" formatCode="m/d"/>
    <numFmt numFmtId="188" formatCode="mmmm\-yy"/>
    <numFmt numFmtId="189" formatCode="&quot;$&quot;#,##0"/>
    <numFmt numFmtId="190" formatCode="&quot;$&quot;#,##0.00"/>
    <numFmt numFmtId="191" formatCode="&quot;$&quot;#,##0.000"/>
    <numFmt numFmtId="192" formatCode="&quot;$&quot;#,##0.0000"/>
    <numFmt numFmtId="193" formatCode="_(* #,##0.0000_);_(* \(#,##0.0000\);_(* &quot;-&quot;????_);_(@_)"/>
    <numFmt numFmtId="194" formatCode="_(&quot;$&quot;* #,##0.0000_);_(&quot;$&quot;* \(#,##0.0000\);_(&quot;$&quot;* &quot;-&quot;????_);_(@_)"/>
    <numFmt numFmtId="195" formatCode="#,##0.000_);[Red]\(#,##0.000\)"/>
    <numFmt numFmtId="196" formatCode="#,##0.0000_);[Red]\(#,##0.0000\)"/>
    <numFmt numFmtId="197" formatCode="_(&quot;$&quot;* #,##0.00000_);_(&quot;$&quot;* \(#,##0.00000\);_(&quot;$&quot;* &quot;-&quot;??_);_(@_)"/>
    <numFmt numFmtId="198" formatCode="_(&quot;$&quot;* #,##0.000000_);_(&quot;$&quot;* \(#,##0.000000\);_(&quot;$&quot;* &quot;-&quot;??_);_(@_)"/>
    <numFmt numFmtId="199" formatCode="0.0"/>
    <numFmt numFmtId="200" formatCode="#,##0.0000"/>
    <numFmt numFmtId="201" formatCode="[$-409]dddd\,\ mmmm\ dd\,\ yyyy"/>
    <numFmt numFmtId="202" formatCode="m/d/yy;@"/>
    <numFmt numFmtId="203" formatCode="[$$-1009]#,##0"/>
    <numFmt numFmtId="204" formatCode="#,##0.0000_);\(#,##0.0000\)"/>
  </numFmts>
  <fonts count="62">
    <font>
      <sz val="10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Arial MT"/>
      <family val="0"/>
    </font>
    <font>
      <sz val="6"/>
      <name val="Arial MT"/>
      <family val="0"/>
    </font>
    <font>
      <sz val="6"/>
      <color indexed="12"/>
      <name val="Arial MT"/>
      <family val="0"/>
    </font>
    <font>
      <sz val="5"/>
      <name val="Arial MT"/>
      <family val="0"/>
    </font>
    <font>
      <sz val="6"/>
      <color indexed="8"/>
      <name val="Arial MT"/>
      <family val="0"/>
    </font>
    <font>
      <b/>
      <sz val="8"/>
      <name val="Arial MT"/>
      <family val="0"/>
    </font>
    <font>
      <sz val="8"/>
      <name val="Arial MT"/>
      <family val="0"/>
    </font>
    <font>
      <sz val="8"/>
      <name val="Tahoma"/>
      <family val="2"/>
    </font>
    <font>
      <u val="single"/>
      <sz val="10"/>
      <color indexed="12"/>
      <name val="Arial MT"/>
      <family val="0"/>
    </font>
    <font>
      <u val="single"/>
      <sz val="10"/>
      <color indexed="36"/>
      <name val="Arial MT"/>
      <family val="0"/>
    </font>
    <font>
      <b/>
      <i/>
      <sz val="8"/>
      <name val="Arial MT"/>
      <family val="0"/>
    </font>
    <font>
      <sz val="12"/>
      <color indexed="10"/>
      <name val="Calibri"/>
      <family val="2"/>
    </font>
    <font>
      <sz val="10"/>
      <name val="Calibri"/>
      <family val="2"/>
    </font>
    <font>
      <sz val="10"/>
      <color indexed="47"/>
      <name val="Calibri"/>
      <family val="2"/>
    </font>
    <font>
      <b/>
      <sz val="10"/>
      <name val="Calibri"/>
      <family val="2"/>
    </font>
    <font>
      <sz val="6"/>
      <color indexed="12"/>
      <name val="Calibri"/>
      <family val="2"/>
    </font>
    <font>
      <sz val="5"/>
      <name val="Calibri"/>
      <family val="2"/>
    </font>
    <font>
      <sz val="6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sz val="36"/>
      <color indexed="9"/>
      <name val="Calibri"/>
      <family val="2"/>
    </font>
    <font>
      <sz val="12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164" fontId="0" fillId="0" borderId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41">
    <xf numFmtId="164" fontId="0" fillId="0" borderId="0" xfId="0" applyAlignment="1">
      <alignment/>
    </xf>
    <xf numFmtId="164" fontId="0" fillId="0" borderId="0" xfId="0" applyAlignment="1">
      <alignment/>
    </xf>
    <xf numFmtId="164" fontId="15" fillId="33" borderId="0" xfId="0" applyFont="1" applyFill="1" applyAlignment="1">
      <alignment/>
    </xf>
    <xf numFmtId="164" fontId="0" fillId="34" borderId="0" xfId="0" applyFill="1" applyAlignment="1">
      <alignment/>
    </xf>
    <xf numFmtId="164" fontId="17" fillId="34" borderId="0" xfId="0" applyFont="1" applyFill="1" applyAlignment="1">
      <alignment/>
    </xf>
    <xf numFmtId="164" fontId="17" fillId="0" borderId="10" xfId="0" applyFont="1" applyBorder="1" applyAlignment="1">
      <alignment horizontal="center" vertical="center"/>
    </xf>
    <xf numFmtId="0" fontId="19" fillId="35" borderId="11" xfId="0" applyNumberFormat="1" applyFont="1" applyFill="1" applyBorder="1" applyAlignment="1" applyProtection="1">
      <alignment horizontal="center" vertical="center"/>
      <protection locked="0"/>
    </xf>
    <xf numFmtId="186" fontId="19" fillId="35" borderId="11" xfId="0" applyNumberFormat="1" applyFont="1" applyFill="1" applyBorder="1" applyAlignment="1" applyProtection="1">
      <alignment horizontal="center" vertical="center"/>
      <protection locked="0"/>
    </xf>
    <xf numFmtId="164" fontId="17" fillId="34" borderId="10" xfId="0" applyFont="1" applyFill="1" applyBorder="1" applyAlignment="1">
      <alignment horizontal="center" vertical="center"/>
    </xf>
    <xf numFmtId="164" fontId="17" fillId="0" borderId="12" xfId="0" applyFont="1" applyBorder="1" applyAlignment="1">
      <alignment/>
    </xf>
    <xf numFmtId="164" fontId="17" fillId="0" borderId="13" xfId="0" applyFont="1" applyBorder="1" applyAlignment="1">
      <alignment/>
    </xf>
    <xf numFmtId="164" fontId="17" fillId="36" borderId="13" xfId="0" applyFont="1" applyFill="1" applyBorder="1" applyAlignment="1">
      <alignment/>
    </xf>
    <xf numFmtId="164" fontId="17" fillId="36" borderId="14" xfId="0" applyFont="1" applyFill="1" applyBorder="1" applyAlignment="1">
      <alignment/>
    </xf>
    <xf numFmtId="49" fontId="17" fillId="34" borderId="0" xfId="0" applyNumberFormat="1" applyFont="1" applyFill="1" applyBorder="1" applyAlignment="1" applyProtection="1">
      <alignment horizontal="left"/>
      <protection locked="0"/>
    </xf>
    <xf numFmtId="49" fontId="5" fillId="34" borderId="0" xfId="0" applyNumberFormat="1" applyFont="1" applyFill="1" applyBorder="1" applyAlignment="1" applyProtection="1">
      <alignment horizontal="left"/>
      <protection locked="0"/>
    </xf>
    <xf numFmtId="164" fontId="17" fillId="0" borderId="15" xfId="0" applyFont="1" applyBorder="1" applyAlignment="1" applyProtection="1">
      <alignment horizontal="center" wrapText="1"/>
      <protection/>
    </xf>
    <xf numFmtId="164" fontId="17" fillId="0" borderId="12" xfId="0" applyFont="1" applyBorder="1" applyAlignment="1" applyProtection="1">
      <alignment horizontal="center" wrapText="1"/>
      <protection/>
    </xf>
    <xf numFmtId="164" fontId="17" fillId="0" borderId="13" xfId="0" applyFont="1" applyBorder="1" applyAlignment="1" applyProtection="1">
      <alignment horizontal="center" wrapText="1"/>
      <protection/>
    </xf>
    <xf numFmtId="164" fontId="17" fillId="0" borderId="16" xfId="0" applyFont="1" applyBorder="1" applyAlignment="1" applyProtection="1">
      <alignment horizontal="center" wrapText="1"/>
      <protection/>
    </xf>
    <xf numFmtId="164" fontId="17" fillId="0" borderId="10" xfId="0" applyFont="1" applyBorder="1" applyAlignment="1" applyProtection="1">
      <alignment horizontal="center" wrapText="1"/>
      <protection/>
    </xf>
    <xf numFmtId="164" fontId="17" fillId="34" borderId="12" xfId="0" applyFont="1" applyFill="1" applyBorder="1" applyAlignment="1" applyProtection="1">
      <alignment horizontal="center" wrapText="1"/>
      <protection/>
    </xf>
    <xf numFmtId="164" fontId="17" fillId="0" borderId="17" xfId="0" applyFont="1" applyBorder="1" applyAlignment="1" applyProtection="1">
      <alignment horizontal="center" wrapText="1"/>
      <protection/>
    </xf>
    <xf numFmtId="164" fontId="6" fillId="34" borderId="0" xfId="0" applyFont="1" applyFill="1" applyBorder="1" applyAlignment="1" applyProtection="1">
      <alignment horizontal="center"/>
      <protection/>
    </xf>
    <xf numFmtId="49" fontId="17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17" fillId="35" borderId="12" xfId="0" applyNumberFormat="1" applyFont="1" applyFill="1" applyBorder="1" applyAlignment="1" applyProtection="1">
      <alignment/>
      <protection locked="0"/>
    </xf>
    <xf numFmtId="1" fontId="17" fillId="35" borderId="13" xfId="0" applyNumberFormat="1" applyFont="1" applyFill="1" applyBorder="1" applyAlignment="1" applyProtection="1">
      <alignment horizontal="center"/>
      <protection locked="0"/>
    </xf>
    <xf numFmtId="171" fontId="17" fillId="35" borderId="13" xfId="0" applyNumberFormat="1" applyFont="1" applyFill="1" applyBorder="1" applyAlignment="1" applyProtection="1">
      <alignment horizontal="center"/>
      <protection locked="0"/>
    </xf>
    <xf numFmtId="171" fontId="17" fillId="35" borderId="12" xfId="0" applyNumberFormat="1" applyFont="1" applyFill="1" applyBorder="1" applyAlignment="1" applyProtection="1">
      <alignment horizontal="center"/>
      <protection locked="0"/>
    </xf>
    <xf numFmtId="2" fontId="17" fillId="35" borderId="12" xfId="0" applyNumberFormat="1" applyFont="1" applyFill="1" applyBorder="1" applyAlignment="1" applyProtection="1">
      <alignment horizontal="center"/>
      <protection locked="0"/>
    </xf>
    <xf numFmtId="164" fontId="17" fillId="34" borderId="12" xfId="0" applyFont="1" applyFill="1" applyBorder="1" applyAlignment="1" applyProtection="1">
      <alignment horizontal="center"/>
      <protection locked="0"/>
    </xf>
    <xf numFmtId="164" fontId="17" fillId="35" borderId="12" xfId="0" applyFont="1" applyFill="1" applyBorder="1" applyAlignment="1" applyProtection="1">
      <alignment horizontal="center"/>
      <protection locked="0"/>
    </xf>
    <xf numFmtId="164" fontId="17" fillId="0" borderId="12" xfId="0" applyFont="1" applyBorder="1" applyAlignment="1">
      <alignment horizontal="center"/>
    </xf>
    <xf numFmtId="43" fontId="17" fillId="0" borderId="12" xfId="42" applyFont="1" applyFill="1" applyBorder="1" applyAlignment="1" applyProtection="1">
      <alignment/>
      <protection/>
    </xf>
    <xf numFmtId="164" fontId="17" fillId="35" borderId="14" xfId="0" applyFont="1" applyFill="1" applyBorder="1" applyAlignment="1" applyProtection="1">
      <alignment horizontal="center"/>
      <protection locked="0"/>
    </xf>
    <xf numFmtId="164" fontId="17" fillId="34" borderId="13" xfId="0" applyFont="1" applyFill="1" applyBorder="1" applyAlignment="1" applyProtection="1">
      <alignment horizontal="center"/>
      <protection/>
    </xf>
    <xf numFmtId="200" fontId="17" fillId="34" borderId="18" xfId="0" applyNumberFormat="1" applyFont="1" applyFill="1" applyBorder="1" applyAlignment="1">
      <alignment horizontal="center"/>
    </xf>
    <xf numFmtId="164" fontId="0" fillId="34" borderId="0" xfId="0" applyFont="1" applyFill="1" applyBorder="1" applyAlignment="1">
      <alignment/>
    </xf>
    <xf numFmtId="200" fontId="17" fillId="0" borderId="15" xfId="0" applyNumberFormat="1" applyFont="1" applyBorder="1" applyAlignment="1">
      <alignment horizontal="center"/>
    </xf>
    <xf numFmtId="1" fontId="17" fillId="35" borderId="19" xfId="0" applyNumberFormat="1" applyFont="1" applyFill="1" applyBorder="1" applyAlignment="1">
      <alignment horizontal="center"/>
    </xf>
    <xf numFmtId="49" fontId="17" fillId="35" borderId="20" xfId="0" applyNumberFormat="1" applyFont="1" applyFill="1" applyBorder="1" applyAlignment="1" applyProtection="1">
      <alignment horizontal="left" vertical="center"/>
      <protection locked="0"/>
    </xf>
    <xf numFmtId="49" fontId="17" fillId="35" borderId="10" xfId="0" applyNumberFormat="1" applyFont="1" applyFill="1" applyBorder="1" applyAlignment="1" applyProtection="1">
      <alignment/>
      <protection locked="0"/>
    </xf>
    <xf numFmtId="1" fontId="17" fillId="35" borderId="16" xfId="0" applyNumberFormat="1" applyFont="1" applyFill="1" applyBorder="1" applyAlignment="1" applyProtection="1">
      <alignment horizontal="center"/>
      <protection locked="0"/>
    </xf>
    <xf numFmtId="164" fontId="17" fillId="35" borderId="16" xfId="0" applyFont="1" applyFill="1" applyBorder="1" applyAlignment="1" applyProtection="1">
      <alignment horizontal="center"/>
      <protection locked="0"/>
    </xf>
    <xf numFmtId="171" fontId="17" fillId="35" borderId="10" xfId="0" applyNumberFormat="1" applyFont="1" applyFill="1" applyBorder="1" applyAlignment="1" applyProtection="1">
      <alignment horizontal="center"/>
      <protection locked="0"/>
    </xf>
    <xf numFmtId="2" fontId="17" fillId="35" borderId="10" xfId="0" applyNumberFormat="1" applyFont="1" applyFill="1" applyBorder="1" applyAlignment="1" applyProtection="1">
      <alignment horizontal="center"/>
      <protection locked="0"/>
    </xf>
    <xf numFmtId="164" fontId="17" fillId="35" borderId="10" xfId="0" applyFont="1" applyFill="1" applyBorder="1" applyAlignment="1" applyProtection="1">
      <alignment horizontal="center"/>
      <protection locked="0"/>
    </xf>
    <xf numFmtId="43" fontId="17" fillId="0" borderId="10" xfId="42" applyFont="1" applyFill="1" applyBorder="1" applyAlignment="1" applyProtection="1">
      <alignment horizontal="center"/>
      <protection/>
    </xf>
    <xf numFmtId="164" fontId="17" fillId="35" borderId="20" xfId="0" applyFont="1" applyFill="1" applyBorder="1" applyAlignment="1" applyProtection="1">
      <alignment horizontal="center"/>
      <protection locked="0"/>
    </xf>
    <xf numFmtId="164" fontId="17" fillId="34" borderId="16" xfId="0" applyFont="1" applyFill="1" applyBorder="1" applyAlignment="1" applyProtection="1">
      <alignment horizontal="center"/>
      <protection/>
    </xf>
    <xf numFmtId="1" fontId="17" fillId="35" borderId="11" xfId="0" applyNumberFormat="1" applyFont="1" applyFill="1" applyBorder="1" applyAlignment="1">
      <alignment horizontal="center"/>
    </xf>
    <xf numFmtId="1" fontId="17" fillId="35" borderId="10" xfId="0" applyNumberFormat="1" applyFont="1" applyFill="1" applyBorder="1" applyAlignment="1" applyProtection="1">
      <alignment horizontal="center"/>
      <protection locked="0"/>
    </xf>
    <xf numFmtId="49" fontId="17" fillId="35" borderId="21" xfId="0" applyNumberFormat="1" applyFont="1" applyFill="1" applyBorder="1" applyAlignment="1" applyProtection="1">
      <alignment horizontal="left" vertical="center"/>
      <protection locked="0"/>
    </xf>
    <xf numFmtId="49" fontId="17" fillId="35" borderId="22" xfId="0" applyNumberFormat="1" applyFont="1" applyFill="1" applyBorder="1" applyAlignment="1" applyProtection="1">
      <alignment/>
      <protection locked="0"/>
    </xf>
    <xf numFmtId="1" fontId="17" fillId="35" borderId="23" xfId="0" applyNumberFormat="1" applyFont="1" applyFill="1" applyBorder="1" applyAlignment="1" applyProtection="1">
      <alignment horizontal="center"/>
      <protection locked="0"/>
    </xf>
    <xf numFmtId="164" fontId="17" fillId="35" borderId="23" xfId="0" applyFont="1" applyFill="1" applyBorder="1" applyAlignment="1" applyProtection="1">
      <alignment horizontal="center"/>
      <protection locked="0"/>
    </xf>
    <xf numFmtId="171" fontId="17" fillId="35" borderId="22" xfId="0" applyNumberFormat="1" applyFont="1" applyFill="1" applyBorder="1" applyAlignment="1" applyProtection="1">
      <alignment horizontal="center"/>
      <protection locked="0"/>
    </xf>
    <xf numFmtId="2" fontId="17" fillId="35" borderId="22" xfId="0" applyNumberFormat="1" applyFont="1" applyFill="1" applyBorder="1" applyAlignment="1" applyProtection="1">
      <alignment horizontal="center"/>
      <protection locked="0"/>
    </xf>
    <xf numFmtId="164" fontId="17" fillId="35" borderId="22" xfId="0" applyFont="1" applyFill="1" applyBorder="1" applyAlignment="1" applyProtection="1">
      <alignment horizontal="center"/>
      <protection locked="0"/>
    </xf>
    <xf numFmtId="43" fontId="17" fillId="0" borderId="22" xfId="42" applyFont="1" applyFill="1" applyBorder="1" applyAlignment="1" applyProtection="1">
      <alignment horizontal="center"/>
      <protection/>
    </xf>
    <xf numFmtId="164" fontId="17" fillId="34" borderId="23" xfId="0" applyFont="1" applyFill="1" applyBorder="1" applyAlignment="1" applyProtection="1">
      <alignment horizontal="center"/>
      <protection/>
    </xf>
    <xf numFmtId="1" fontId="17" fillId="35" borderId="24" xfId="0" applyNumberFormat="1" applyFont="1" applyFill="1" applyBorder="1" applyAlignment="1">
      <alignment horizontal="center"/>
    </xf>
    <xf numFmtId="164" fontId="19" fillId="37" borderId="25" xfId="0" applyFont="1" applyFill="1" applyBorder="1" applyAlignment="1">
      <alignment/>
    </xf>
    <xf numFmtId="200" fontId="19" fillId="37" borderId="26" xfId="0" applyNumberFormat="1" applyFont="1" applyFill="1" applyBorder="1" applyAlignment="1">
      <alignment horizontal="center"/>
    </xf>
    <xf numFmtId="164" fontId="0" fillId="34" borderId="0" xfId="0" applyFill="1" applyAlignment="1">
      <alignment horizontal="center" vertical="center"/>
    </xf>
    <xf numFmtId="164" fontId="17" fillId="0" borderId="27" xfId="0" applyFont="1" applyBorder="1" applyAlignment="1">
      <alignment horizontal="center"/>
    </xf>
    <xf numFmtId="164" fontId="17" fillId="0" borderId="28" xfId="0" applyFont="1" applyBorder="1" applyAlignment="1">
      <alignment horizontal="center"/>
    </xf>
    <xf numFmtId="164" fontId="17" fillId="0" borderId="28" xfId="0" applyFont="1" applyBorder="1" applyAlignment="1">
      <alignment horizontal="center" wrapText="1"/>
    </xf>
    <xf numFmtId="164" fontId="17" fillId="0" borderId="29" xfId="0" applyFont="1" applyBorder="1" applyAlignment="1">
      <alignment horizontal="center" wrapText="1"/>
    </xf>
    <xf numFmtId="164" fontId="17" fillId="0" borderId="28" xfId="0" applyFont="1" applyFill="1" applyBorder="1" applyAlignment="1">
      <alignment horizontal="center" wrapText="1"/>
    </xf>
    <xf numFmtId="164" fontId="17" fillId="0" borderId="29" xfId="0" applyFont="1" applyFill="1" applyBorder="1" applyAlignment="1">
      <alignment horizontal="center"/>
    </xf>
    <xf numFmtId="200" fontId="17" fillId="0" borderId="17" xfId="0" applyNumberFormat="1" applyFont="1" applyBorder="1" applyAlignment="1">
      <alignment horizontal="center" wrapText="1"/>
    </xf>
    <xf numFmtId="184" fontId="17" fillId="35" borderId="12" xfId="42" applyNumberFormat="1" applyFont="1" applyFill="1" applyBorder="1" applyAlignment="1" applyProtection="1">
      <alignment horizontal="center"/>
      <protection locked="0"/>
    </xf>
    <xf numFmtId="4" fontId="17" fillId="35" borderId="12" xfId="0" applyNumberFormat="1" applyFont="1" applyFill="1" applyBorder="1" applyAlignment="1" applyProtection="1">
      <alignment horizontal="center"/>
      <protection locked="0"/>
    </xf>
    <xf numFmtId="171" fontId="17" fillId="34" borderId="12" xfId="0" applyNumberFormat="1" applyFont="1" applyFill="1" applyBorder="1" applyAlignment="1" applyProtection="1">
      <alignment horizontal="center"/>
      <protection/>
    </xf>
    <xf numFmtId="0" fontId="17" fillId="35" borderId="12" xfId="0" applyNumberFormat="1" applyFont="1" applyFill="1" applyBorder="1" applyAlignment="1" applyProtection="1">
      <alignment horizontal="center"/>
      <protection locked="0"/>
    </xf>
    <xf numFmtId="164" fontId="17" fillId="0" borderId="13" xfId="0" applyFont="1" applyFill="1" applyBorder="1" applyAlignment="1" applyProtection="1">
      <alignment horizontal="center"/>
      <protection/>
    </xf>
    <xf numFmtId="200" fontId="17" fillId="0" borderId="18" xfId="0" applyNumberFormat="1" applyFont="1" applyBorder="1" applyAlignment="1" applyProtection="1">
      <alignment horizontal="center"/>
      <protection/>
    </xf>
    <xf numFmtId="164" fontId="0" fillId="34" borderId="0" xfId="0" applyFill="1" applyAlignment="1" applyProtection="1">
      <alignment/>
      <protection/>
    </xf>
    <xf numFmtId="200" fontId="17" fillId="0" borderId="15" xfId="0" applyNumberFormat="1" applyFont="1" applyBorder="1" applyAlignment="1" applyProtection="1">
      <alignment horizontal="center"/>
      <protection/>
    </xf>
    <xf numFmtId="184" fontId="17" fillId="35" borderId="10" xfId="42" applyNumberFormat="1" applyFont="1" applyFill="1" applyBorder="1" applyAlignment="1" applyProtection="1">
      <alignment horizontal="center"/>
      <protection locked="0"/>
    </xf>
    <xf numFmtId="0" fontId="17" fillId="35" borderId="0" xfId="0" applyNumberFormat="1" applyFont="1" applyFill="1" applyBorder="1" applyAlignment="1" applyProtection="1">
      <alignment horizontal="center"/>
      <protection locked="0"/>
    </xf>
    <xf numFmtId="4" fontId="17" fillId="35" borderId="10" xfId="0" applyNumberFormat="1" applyFont="1" applyFill="1" applyBorder="1" applyAlignment="1" applyProtection="1">
      <alignment horizontal="center"/>
      <protection locked="0"/>
    </xf>
    <xf numFmtId="0" fontId="17" fillId="35" borderId="10" xfId="0" applyNumberFormat="1" applyFont="1" applyFill="1" applyBorder="1" applyAlignment="1" applyProtection="1">
      <alignment horizontal="center"/>
      <protection locked="0"/>
    </xf>
    <xf numFmtId="184" fontId="17" fillId="35" borderId="22" xfId="42" applyNumberFormat="1" applyFont="1" applyFill="1" applyBorder="1" applyAlignment="1" applyProtection="1">
      <alignment horizontal="center"/>
      <protection locked="0"/>
    </xf>
    <xf numFmtId="4" fontId="17" fillId="35" borderId="22" xfId="0" applyNumberFormat="1" applyFont="1" applyFill="1" applyBorder="1" applyAlignment="1" applyProtection="1">
      <alignment horizontal="center"/>
      <protection locked="0"/>
    </xf>
    <xf numFmtId="171" fontId="17" fillId="34" borderId="22" xfId="0" applyNumberFormat="1" applyFont="1" applyFill="1" applyBorder="1" applyAlignment="1" applyProtection="1">
      <alignment horizontal="center"/>
      <protection/>
    </xf>
    <xf numFmtId="0" fontId="17" fillId="35" borderId="22" xfId="0" applyNumberFormat="1" applyFont="1" applyFill="1" applyBorder="1" applyAlignment="1" applyProtection="1">
      <alignment horizontal="center"/>
      <protection locked="0"/>
    </xf>
    <xf numFmtId="164" fontId="17" fillId="0" borderId="22" xfId="0" applyFont="1" applyBorder="1" applyAlignment="1">
      <alignment horizontal="center"/>
    </xf>
    <xf numFmtId="164" fontId="19" fillId="37" borderId="26" xfId="0" applyFont="1" applyFill="1" applyBorder="1" applyAlignment="1">
      <alignment/>
    </xf>
    <xf numFmtId="164" fontId="17" fillId="0" borderId="10" xfId="0" applyFont="1" applyBorder="1" applyAlignment="1">
      <alignment horizontal="center" wrapText="1"/>
    </xf>
    <xf numFmtId="164" fontId="17" fillId="36" borderId="30" xfId="0" applyFont="1" applyFill="1" applyBorder="1" applyAlignment="1">
      <alignment horizontal="center" wrapText="1"/>
    </xf>
    <xf numFmtId="164" fontId="17" fillId="36" borderId="31" xfId="0" applyFont="1" applyFill="1" applyBorder="1" applyAlignment="1">
      <alignment horizontal="center" wrapText="1"/>
    </xf>
    <xf numFmtId="164" fontId="17" fillId="36" borderId="31" xfId="0" applyFont="1" applyFill="1" applyBorder="1" applyAlignment="1">
      <alignment horizontal="left"/>
    </xf>
    <xf numFmtId="164" fontId="17" fillId="36" borderId="0" xfId="0" applyFont="1" applyFill="1" applyBorder="1" applyAlignment="1">
      <alignment wrapText="1"/>
    </xf>
    <xf numFmtId="49" fontId="17" fillId="35" borderId="14" xfId="0" applyNumberFormat="1" applyFont="1" applyFill="1" applyBorder="1" applyAlignment="1" applyProtection="1">
      <alignment horizontal="left" vertical="center" wrapText="1"/>
      <protection hidden="1"/>
    </xf>
    <xf numFmtId="49" fontId="17" fillId="35" borderId="12" xfId="0" applyNumberFormat="1" applyFont="1" applyFill="1" applyBorder="1" applyAlignment="1" applyProtection="1">
      <alignment horizontal="center"/>
      <protection locked="0"/>
    </xf>
    <xf numFmtId="1" fontId="17" fillId="35" borderId="12" xfId="0" applyNumberFormat="1" applyFont="1" applyFill="1" applyBorder="1" applyAlignment="1" applyProtection="1">
      <alignment horizontal="center"/>
      <protection locked="0"/>
    </xf>
    <xf numFmtId="200" fontId="17" fillId="34" borderId="12" xfId="0" applyNumberFormat="1" applyFont="1" applyFill="1" applyBorder="1" applyAlignment="1" applyProtection="1">
      <alignment horizontal="center"/>
      <protection/>
    </xf>
    <xf numFmtId="164" fontId="17" fillId="0" borderId="12" xfId="0" applyFont="1" applyBorder="1" applyAlignment="1" applyProtection="1">
      <alignment horizontal="center"/>
      <protection/>
    </xf>
    <xf numFmtId="164" fontId="17" fillId="36" borderId="32" xfId="0" applyFont="1" applyFill="1" applyBorder="1" applyAlignment="1">
      <alignment/>
    </xf>
    <xf numFmtId="164" fontId="17" fillId="36" borderId="0" xfId="0" applyFont="1" applyFill="1" applyBorder="1" applyAlignment="1">
      <alignment horizontal="center"/>
    </xf>
    <xf numFmtId="49" fontId="17" fillId="35" borderId="20" xfId="0" applyNumberFormat="1" applyFont="1" applyFill="1" applyBorder="1" applyAlignment="1" applyProtection="1">
      <alignment horizontal="left" vertical="center"/>
      <protection hidden="1" locked="0"/>
    </xf>
    <xf numFmtId="49" fontId="17" fillId="35" borderId="10" xfId="0" applyNumberFormat="1" applyFont="1" applyFill="1" applyBorder="1" applyAlignment="1" applyProtection="1">
      <alignment horizontal="center"/>
      <protection locked="0"/>
    </xf>
    <xf numFmtId="49" fontId="17" fillId="35" borderId="21" xfId="0" applyNumberFormat="1" applyFont="1" applyFill="1" applyBorder="1" applyAlignment="1" applyProtection="1">
      <alignment horizontal="left" vertical="center"/>
      <protection hidden="1" locked="0"/>
    </xf>
    <xf numFmtId="49" fontId="17" fillId="35" borderId="22" xfId="0" applyNumberFormat="1" applyFont="1" applyFill="1" applyBorder="1" applyAlignment="1" applyProtection="1">
      <alignment horizontal="center"/>
      <protection locked="0"/>
    </xf>
    <xf numFmtId="1" fontId="17" fillId="35" borderId="22" xfId="0" applyNumberFormat="1" applyFont="1" applyFill="1" applyBorder="1" applyAlignment="1" applyProtection="1">
      <alignment horizontal="center"/>
      <protection locked="0"/>
    </xf>
    <xf numFmtId="200" fontId="17" fillId="34" borderId="22" xfId="0" applyNumberFormat="1" applyFont="1" applyFill="1" applyBorder="1" applyAlignment="1" applyProtection="1">
      <alignment horizontal="center"/>
      <protection/>
    </xf>
    <xf numFmtId="164" fontId="17" fillId="0" borderId="22" xfId="0" applyFont="1" applyBorder="1" applyAlignment="1" applyProtection="1">
      <alignment horizontal="center"/>
      <protection/>
    </xf>
    <xf numFmtId="164" fontId="17" fillId="36" borderId="33" xfId="0" applyFont="1" applyFill="1" applyBorder="1" applyAlignment="1">
      <alignment wrapText="1"/>
    </xf>
    <xf numFmtId="164" fontId="17" fillId="36" borderId="34" xfId="0" applyFont="1" applyFill="1" applyBorder="1" applyAlignment="1">
      <alignment wrapText="1"/>
    </xf>
    <xf numFmtId="200" fontId="17" fillId="0" borderId="35" xfId="0" applyNumberFormat="1" applyFont="1" applyBorder="1" applyAlignment="1" applyProtection="1">
      <alignment horizontal="center"/>
      <protection/>
    </xf>
    <xf numFmtId="164" fontId="17" fillId="0" borderId="36" xfId="0" applyFont="1" applyBorder="1" applyAlignment="1">
      <alignment horizontal="center"/>
    </xf>
    <xf numFmtId="164" fontId="17" fillId="0" borderId="10" xfId="0" applyFont="1" applyFill="1" applyBorder="1" applyAlignment="1">
      <alignment horizontal="center" wrapText="1"/>
    </xf>
    <xf numFmtId="164" fontId="17" fillId="36" borderId="31" xfId="0" applyFont="1" applyFill="1" applyBorder="1" applyAlignment="1">
      <alignment horizontal="center"/>
    </xf>
    <xf numFmtId="164" fontId="18" fillId="36" borderId="31" xfId="0" applyFont="1" applyFill="1" applyBorder="1" applyAlignment="1">
      <alignment horizontal="center"/>
    </xf>
    <xf numFmtId="200" fontId="17" fillId="0" borderId="17" xfId="0" applyNumberFormat="1" applyFont="1" applyFill="1" applyBorder="1" applyAlignment="1">
      <alignment horizontal="center" wrapText="1"/>
    </xf>
    <xf numFmtId="49" fontId="17" fillId="35" borderId="37" xfId="0" applyNumberFormat="1" applyFont="1" applyFill="1" applyBorder="1" applyAlignment="1" applyProtection="1">
      <alignment horizontal="left"/>
      <protection locked="0"/>
    </xf>
    <xf numFmtId="164" fontId="17" fillId="34" borderId="12" xfId="0" applyFont="1" applyFill="1" applyBorder="1" applyAlignment="1">
      <alignment horizontal="center"/>
    </xf>
    <xf numFmtId="164" fontId="18" fillId="36" borderId="0" xfId="0" applyFont="1" applyFill="1" applyBorder="1" applyAlignment="1">
      <alignment horizontal="center"/>
    </xf>
    <xf numFmtId="200" fontId="17" fillId="0" borderId="18" xfId="0" applyNumberFormat="1" applyFont="1" applyBorder="1" applyAlignment="1">
      <alignment horizontal="center"/>
    </xf>
    <xf numFmtId="49" fontId="17" fillId="35" borderId="38" xfId="0" applyNumberFormat="1" applyFont="1" applyFill="1" applyBorder="1" applyAlignment="1" applyProtection="1">
      <alignment horizontal="left"/>
      <protection locked="0"/>
    </xf>
    <xf numFmtId="164" fontId="17" fillId="34" borderId="10" xfId="0" applyFont="1" applyFill="1" applyBorder="1" applyAlignment="1">
      <alignment horizontal="center"/>
    </xf>
    <xf numFmtId="200" fontId="17" fillId="0" borderId="39" xfId="0" applyNumberFormat="1" applyFont="1" applyBorder="1" applyAlignment="1">
      <alignment horizontal="center"/>
    </xf>
    <xf numFmtId="164" fontId="17" fillId="36" borderId="0" xfId="0" applyFont="1" applyFill="1" applyBorder="1" applyAlignment="1">
      <alignment/>
    </xf>
    <xf numFmtId="49" fontId="17" fillId="35" borderId="40" xfId="0" applyNumberFormat="1" applyFont="1" applyFill="1" applyBorder="1" applyAlignment="1">
      <alignment horizontal="left"/>
    </xf>
    <xf numFmtId="164" fontId="17" fillId="34" borderId="22" xfId="0" applyFont="1" applyFill="1" applyBorder="1" applyAlignment="1">
      <alignment horizontal="center"/>
    </xf>
    <xf numFmtId="164" fontId="17" fillId="36" borderId="34" xfId="0" applyFont="1" applyFill="1" applyBorder="1" applyAlignment="1">
      <alignment/>
    </xf>
    <xf numFmtId="164" fontId="17" fillId="36" borderId="34" xfId="0" applyFont="1" applyFill="1" applyBorder="1" applyAlignment="1">
      <alignment horizontal="center"/>
    </xf>
    <xf numFmtId="164" fontId="19" fillId="37" borderId="41" xfId="0" applyFont="1" applyFill="1" applyBorder="1" applyAlignment="1">
      <alignment/>
    </xf>
    <xf numFmtId="164" fontId="17" fillId="0" borderId="42" xfId="0" applyFont="1" applyBorder="1" applyAlignment="1">
      <alignment horizontal="center"/>
    </xf>
    <xf numFmtId="164" fontId="17" fillId="0" borderId="12" xfId="0" applyFont="1" applyFill="1" applyBorder="1" applyAlignment="1">
      <alignment horizontal="center"/>
    </xf>
    <xf numFmtId="164" fontId="17" fillId="0" borderId="12" xfId="0" applyFont="1" applyBorder="1" applyAlignment="1">
      <alignment horizontal="center" wrapText="1"/>
    </xf>
    <xf numFmtId="164" fontId="17" fillId="0" borderId="13" xfId="0" applyFont="1" applyBorder="1" applyAlignment="1">
      <alignment horizontal="center"/>
    </xf>
    <xf numFmtId="200" fontId="17" fillId="0" borderId="18" xfId="0" applyNumberFormat="1" applyFont="1" applyBorder="1" applyAlignment="1">
      <alignment horizontal="center" wrapText="1"/>
    </xf>
    <xf numFmtId="171" fontId="17" fillId="35" borderId="20" xfId="0" applyNumberFormat="1" applyFont="1" applyFill="1" applyBorder="1" applyAlignment="1" applyProtection="1">
      <alignment horizontal="left"/>
      <protection locked="0"/>
    </xf>
    <xf numFmtId="1" fontId="17" fillId="35" borderId="12" xfId="0" applyNumberFormat="1" applyFont="1" applyFill="1" applyBorder="1" applyAlignment="1">
      <alignment horizontal="center"/>
    </xf>
    <xf numFmtId="200" fontId="17" fillId="0" borderId="39" xfId="0" applyNumberFormat="1" applyFont="1" applyBorder="1" applyAlignment="1" applyProtection="1">
      <alignment horizontal="center"/>
      <protection/>
    </xf>
    <xf numFmtId="49" fontId="17" fillId="35" borderId="31" xfId="0" applyNumberFormat="1" applyFont="1" applyFill="1" applyBorder="1" applyAlignment="1" applyProtection="1">
      <alignment horizontal="left"/>
      <protection locked="0"/>
    </xf>
    <xf numFmtId="1" fontId="17" fillId="35" borderId="43" xfId="0" applyNumberFormat="1" applyFont="1" applyFill="1" applyBorder="1" applyAlignment="1">
      <alignment horizontal="center"/>
    </xf>
    <xf numFmtId="1" fontId="17" fillId="35" borderId="43" xfId="0" applyNumberFormat="1" applyFont="1" applyFill="1" applyBorder="1" applyAlignment="1" applyProtection="1">
      <alignment horizontal="center"/>
      <protection locked="0"/>
    </xf>
    <xf numFmtId="200" fontId="17" fillId="0" borderId="44" xfId="0" applyNumberFormat="1" applyFont="1" applyBorder="1" applyAlignment="1" applyProtection="1">
      <alignment horizontal="center"/>
      <protection/>
    </xf>
    <xf numFmtId="164" fontId="19" fillId="37" borderId="45" xfId="0" applyFont="1" applyFill="1" applyBorder="1" applyAlignment="1">
      <alignment/>
    </xf>
    <xf numFmtId="164" fontId="17" fillId="36" borderId="46" xfId="0" applyFont="1" applyFill="1" applyBorder="1" applyAlignment="1">
      <alignment horizontal="center"/>
    </xf>
    <xf numFmtId="164" fontId="17" fillId="36" borderId="47" xfId="0" applyFont="1" applyFill="1" applyBorder="1" applyAlignment="1">
      <alignment horizontal="center"/>
    </xf>
    <xf numFmtId="10" fontId="17" fillId="0" borderId="38" xfId="0" applyNumberFormat="1" applyFont="1" applyFill="1" applyBorder="1" applyAlignment="1" applyProtection="1">
      <alignment horizontal="center"/>
      <protection/>
    </xf>
    <xf numFmtId="164" fontId="17" fillId="0" borderId="11" xfId="0" applyFont="1" applyBorder="1" applyAlignment="1">
      <alignment/>
    </xf>
    <xf numFmtId="200" fontId="17" fillId="35" borderId="39" xfId="59" applyNumberFormat="1" applyFont="1" applyFill="1" applyBorder="1" applyAlignment="1" applyProtection="1">
      <alignment horizontal="center"/>
      <protection/>
    </xf>
    <xf numFmtId="164" fontId="17" fillId="36" borderId="48" xfId="0" applyFont="1" applyFill="1" applyBorder="1" applyAlignment="1">
      <alignment horizontal="center"/>
    </xf>
    <xf numFmtId="164" fontId="17" fillId="0" borderId="24" xfId="0" applyFont="1" applyBorder="1" applyAlignment="1">
      <alignment/>
    </xf>
    <xf numFmtId="200" fontId="17" fillId="35" borderId="49" xfId="59" applyNumberFormat="1" applyFont="1" applyFill="1" applyBorder="1" applyAlignment="1" applyProtection="1">
      <alignment horizontal="center"/>
      <protection/>
    </xf>
    <xf numFmtId="164" fontId="19" fillId="37" borderId="26" xfId="0" applyFont="1" applyFill="1" applyBorder="1" applyAlignment="1">
      <alignment horizontal="left"/>
    </xf>
    <xf numFmtId="164" fontId="17" fillId="36" borderId="32" xfId="0" applyFont="1" applyFill="1" applyBorder="1" applyAlignment="1">
      <alignment horizontal="center"/>
    </xf>
    <xf numFmtId="49" fontId="17" fillId="35" borderId="14" xfId="0" applyNumberFormat="1" applyFont="1" applyFill="1" applyBorder="1" applyAlignment="1" applyProtection="1">
      <alignment horizontal="left"/>
      <protection locked="0"/>
    </xf>
    <xf numFmtId="49" fontId="17" fillId="35" borderId="21" xfId="0" applyNumberFormat="1" applyFont="1" applyFill="1" applyBorder="1" applyAlignment="1" applyProtection="1">
      <alignment horizontal="left"/>
      <protection locked="0"/>
    </xf>
    <xf numFmtId="164" fontId="17" fillId="35" borderId="43" xfId="0" applyFont="1" applyFill="1" applyBorder="1" applyAlignment="1" applyProtection="1">
      <alignment horizontal="center"/>
      <protection locked="0"/>
    </xf>
    <xf numFmtId="164" fontId="17" fillId="0" borderId="14" xfId="0" applyFont="1" applyBorder="1" applyAlignment="1">
      <alignment horizontal="center"/>
    </xf>
    <xf numFmtId="164" fontId="18" fillId="36" borderId="32" xfId="0" applyFont="1" applyFill="1" applyBorder="1" applyAlignment="1">
      <alignment horizontal="center"/>
    </xf>
    <xf numFmtId="164" fontId="18" fillId="36" borderId="50" xfId="0" applyFont="1" applyFill="1" applyBorder="1" applyAlignment="1">
      <alignment horizontal="center"/>
    </xf>
    <xf numFmtId="49" fontId="17" fillId="35" borderId="20" xfId="0" applyNumberFormat="1" applyFont="1" applyFill="1" applyBorder="1" applyAlignment="1" applyProtection="1">
      <alignment horizontal="left"/>
      <protection locked="0"/>
    </xf>
    <xf numFmtId="49" fontId="17" fillId="35" borderId="51" xfId="0" applyNumberFormat="1" applyFont="1" applyFill="1" applyBorder="1" applyAlignment="1" applyProtection="1">
      <alignment horizontal="left"/>
      <protection locked="0"/>
    </xf>
    <xf numFmtId="0" fontId="17" fillId="35" borderId="43" xfId="0" applyNumberFormat="1" applyFont="1" applyFill="1" applyBorder="1" applyAlignment="1" applyProtection="1">
      <alignment horizontal="center"/>
      <protection locked="0"/>
    </xf>
    <xf numFmtId="10" fontId="17" fillId="35" borderId="38" xfId="0" applyNumberFormat="1" applyFont="1" applyFill="1" applyBorder="1" applyAlignment="1" applyProtection="1">
      <alignment horizontal="center"/>
      <protection locked="0"/>
    </xf>
    <xf numFmtId="200" fontId="17" fillId="0" borderId="39" xfId="59" applyNumberFormat="1" applyFont="1" applyFill="1" applyBorder="1" applyAlignment="1" applyProtection="1">
      <alignment horizontal="center"/>
      <protection/>
    </xf>
    <xf numFmtId="164" fontId="17" fillId="0" borderId="13" xfId="0" applyFont="1" applyBorder="1" applyAlignment="1">
      <alignment horizontal="center" wrapText="1"/>
    </xf>
    <xf numFmtId="164" fontId="17" fillId="34" borderId="13" xfId="0" applyFont="1" applyFill="1" applyBorder="1" applyAlignment="1">
      <alignment horizontal="center" wrapText="1"/>
    </xf>
    <xf numFmtId="164" fontId="17" fillId="36" borderId="52" xfId="0" applyFont="1" applyFill="1" applyBorder="1" applyAlignment="1">
      <alignment horizontal="center"/>
    </xf>
    <xf numFmtId="164" fontId="17" fillId="34" borderId="12" xfId="0" applyFont="1" applyFill="1" applyBorder="1" applyAlignment="1">
      <alignment horizontal="center" wrapText="1"/>
    </xf>
    <xf numFmtId="200" fontId="17" fillId="0" borderId="44" xfId="0" applyNumberFormat="1" applyFont="1" applyBorder="1" applyAlignment="1">
      <alignment horizontal="center" wrapText="1"/>
    </xf>
    <xf numFmtId="169" fontId="17" fillId="35" borderId="10" xfId="0" applyNumberFormat="1" applyFont="1" applyFill="1" applyBorder="1" applyAlignment="1" applyProtection="1">
      <alignment horizontal="center"/>
      <protection locked="0"/>
    </xf>
    <xf numFmtId="184" fontId="17" fillId="35" borderId="16" xfId="42" applyNumberFormat="1" applyFont="1" applyFill="1" applyBorder="1" applyAlignment="1" applyProtection="1">
      <alignment horizontal="center"/>
      <protection locked="0"/>
    </xf>
    <xf numFmtId="200" fontId="17" fillId="34" borderId="16" xfId="0" applyNumberFormat="1" applyFont="1" applyFill="1" applyBorder="1" applyAlignment="1" applyProtection="1">
      <alignment horizontal="center"/>
      <protection/>
    </xf>
    <xf numFmtId="200" fontId="17" fillId="34" borderId="10" xfId="0" applyNumberFormat="1" applyFont="1" applyFill="1" applyBorder="1" applyAlignment="1" applyProtection="1">
      <alignment horizontal="center"/>
      <protection/>
    </xf>
    <xf numFmtId="171" fontId="17" fillId="35" borderId="51" xfId="0" applyNumberFormat="1" applyFont="1" applyFill="1" applyBorder="1" applyAlignment="1" applyProtection="1">
      <alignment horizontal="left"/>
      <protection locked="0"/>
    </xf>
    <xf numFmtId="169" fontId="17" fillId="35" borderId="43" xfId="0" applyNumberFormat="1" applyFont="1" applyFill="1" applyBorder="1" applyAlignment="1" applyProtection="1">
      <alignment horizontal="center"/>
      <protection locked="0"/>
    </xf>
    <xf numFmtId="184" fontId="17" fillId="35" borderId="30" xfId="42" applyNumberFormat="1" applyFont="1" applyFill="1" applyBorder="1" applyAlignment="1" applyProtection="1">
      <alignment horizontal="center"/>
      <protection locked="0"/>
    </xf>
    <xf numFmtId="184" fontId="17" fillId="35" borderId="43" xfId="42" applyNumberFormat="1" applyFont="1" applyFill="1" applyBorder="1" applyAlignment="1" applyProtection="1">
      <alignment horizontal="center"/>
      <protection locked="0"/>
    </xf>
    <xf numFmtId="200" fontId="19" fillId="37" borderId="53" xfId="0" applyNumberFormat="1" applyFont="1" applyFill="1" applyBorder="1" applyAlignment="1" applyProtection="1">
      <alignment horizontal="center"/>
      <protection/>
    </xf>
    <xf numFmtId="164" fontId="17" fillId="0" borderId="13" xfId="0" applyFont="1" applyFill="1" applyBorder="1" applyAlignment="1">
      <alignment horizontal="center"/>
    </xf>
    <xf numFmtId="164" fontId="17" fillId="36" borderId="26" xfId="0" applyFont="1" applyFill="1" applyBorder="1" applyAlignment="1">
      <alignment horizontal="center"/>
    </xf>
    <xf numFmtId="200" fontId="17" fillId="34" borderId="53" xfId="0" applyNumberFormat="1" applyFont="1" applyFill="1" applyBorder="1" applyAlignment="1" applyProtection="1">
      <alignment horizontal="center"/>
      <protection/>
    </xf>
    <xf numFmtId="37" fontId="17" fillId="35" borderId="10" xfId="44" applyNumberFormat="1" applyFont="1" applyFill="1" applyBorder="1" applyAlignment="1" applyProtection="1">
      <alignment horizontal="center"/>
      <protection locked="0"/>
    </xf>
    <xf numFmtId="171" fontId="17" fillId="35" borderId="16" xfId="0" applyNumberFormat="1" applyFont="1" applyFill="1" applyBorder="1" applyAlignment="1" applyProtection="1">
      <alignment horizontal="center"/>
      <protection locked="0"/>
    </xf>
    <xf numFmtId="204" fontId="17" fillId="35" borderId="16" xfId="44" applyNumberFormat="1" applyFont="1" applyFill="1" applyBorder="1" applyAlignment="1" applyProtection="1">
      <alignment/>
      <protection locked="0"/>
    </xf>
    <xf numFmtId="10" fontId="17" fillId="35" borderId="16" xfId="44" applyNumberFormat="1" applyFont="1" applyFill="1" applyBorder="1" applyAlignment="1" applyProtection="1">
      <alignment horizontal="center" vertical="center"/>
      <protection locked="0"/>
    </xf>
    <xf numFmtId="164" fontId="19" fillId="37" borderId="26" xfId="0" applyFont="1" applyFill="1" applyBorder="1" applyAlignment="1" applyProtection="1">
      <alignment horizontal="left"/>
      <protection locked="0"/>
    </xf>
    <xf numFmtId="200" fontId="19" fillId="37" borderId="26" xfId="0" applyNumberFormat="1" applyFont="1" applyFill="1" applyBorder="1" applyAlignment="1" applyProtection="1">
      <alignment horizontal="center"/>
      <protection/>
    </xf>
    <xf numFmtId="164" fontId="19" fillId="36" borderId="53" xfId="0" applyFont="1" applyFill="1" applyBorder="1" applyAlignment="1" applyProtection="1">
      <alignment horizontal="center"/>
      <protection locked="0"/>
    </xf>
    <xf numFmtId="200" fontId="19" fillId="0" borderId="53" xfId="0" applyNumberFormat="1" applyFont="1" applyFill="1" applyBorder="1" applyAlignment="1" applyProtection="1">
      <alignment horizontal="center"/>
      <protection/>
    </xf>
    <xf numFmtId="200" fontId="19" fillId="35" borderId="26" xfId="0" applyNumberFormat="1" applyFont="1" applyFill="1" applyBorder="1" applyAlignment="1" applyProtection="1">
      <alignment horizontal="center"/>
      <protection/>
    </xf>
    <xf numFmtId="164" fontId="19" fillId="36" borderId="44" xfId="0" applyFont="1" applyFill="1" applyBorder="1" applyAlignment="1" applyProtection="1">
      <alignment horizontal="center"/>
      <protection locked="0"/>
    </xf>
    <xf numFmtId="200" fontId="17" fillId="34" borderId="54" xfId="0" applyNumberFormat="1" applyFont="1" applyFill="1" applyBorder="1" applyAlignment="1" applyProtection="1">
      <alignment horizontal="left"/>
      <protection/>
    </xf>
    <xf numFmtId="200" fontId="17" fillId="34" borderId="55" xfId="0" applyNumberFormat="1" applyFont="1" applyFill="1" applyBorder="1" applyAlignment="1" applyProtection="1">
      <alignment horizontal="left"/>
      <protection/>
    </xf>
    <xf numFmtId="204" fontId="17" fillId="35" borderId="10" xfId="44" applyNumberFormat="1" applyFont="1" applyFill="1" applyBorder="1" applyAlignment="1" applyProtection="1">
      <alignment/>
      <protection locked="0"/>
    </xf>
    <xf numFmtId="200" fontId="17" fillId="34" borderId="44" xfId="0" applyNumberFormat="1" applyFont="1" applyFill="1" applyBorder="1" applyAlignment="1" applyProtection="1">
      <alignment horizontal="center"/>
      <protection/>
    </xf>
    <xf numFmtId="164" fontId="17" fillId="36" borderId="44" xfId="0" applyFont="1" applyFill="1" applyBorder="1" applyAlignment="1" applyProtection="1">
      <alignment horizontal="center"/>
      <protection locked="0"/>
    </xf>
    <xf numFmtId="200" fontId="19" fillId="34" borderId="44" xfId="0" applyNumberFormat="1" applyFont="1" applyFill="1" applyBorder="1" applyAlignment="1" applyProtection="1">
      <alignment horizontal="center"/>
      <protection/>
    </xf>
    <xf numFmtId="164" fontId="17" fillId="36" borderId="35" xfId="0" applyFont="1" applyFill="1" applyBorder="1" applyAlignment="1" applyProtection="1">
      <alignment horizontal="center"/>
      <protection locked="0"/>
    </xf>
    <xf numFmtId="200" fontId="19" fillId="34" borderId="35" xfId="0" applyNumberFormat="1" applyFont="1" applyFill="1" applyBorder="1" applyAlignment="1" applyProtection="1">
      <alignment horizontal="center"/>
      <protection/>
    </xf>
    <xf numFmtId="200" fontId="17" fillId="34" borderId="56" xfId="0" applyNumberFormat="1" applyFont="1" applyFill="1" applyBorder="1" applyAlignment="1" applyProtection="1">
      <alignment horizontal="left"/>
      <protection/>
    </xf>
    <xf numFmtId="200" fontId="17" fillId="34" borderId="57" xfId="0" applyNumberFormat="1" applyFont="1" applyFill="1" applyBorder="1" applyAlignment="1" applyProtection="1">
      <alignment horizontal="left"/>
      <protection/>
    </xf>
    <xf numFmtId="49" fontId="17" fillId="35" borderId="58" xfId="0" applyNumberFormat="1" applyFont="1" applyFill="1" applyBorder="1" applyAlignment="1" applyProtection="1">
      <alignment horizontal="left" vertical="center"/>
      <protection locked="0"/>
    </xf>
    <xf numFmtId="37" fontId="17" fillId="35" borderId="43" xfId="44" applyNumberFormat="1" applyFont="1" applyFill="1" applyBorder="1" applyAlignment="1" applyProtection="1">
      <alignment horizontal="center"/>
      <protection locked="0"/>
    </xf>
    <xf numFmtId="171" fontId="17" fillId="35" borderId="43" xfId="0" applyNumberFormat="1" applyFont="1" applyFill="1" applyBorder="1" applyAlignment="1" applyProtection="1">
      <alignment horizontal="center"/>
      <protection locked="0"/>
    </xf>
    <xf numFmtId="181" fontId="17" fillId="34" borderId="10" xfId="44" applyNumberFormat="1" applyFont="1" applyFill="1" applyBorder="1" applyAlignment="1" applyProtection="1">
      <alignment vertical="center" wrapText="1"/>
      <protection/>
    </xf>
    <xf numFmtId="49" fontId="17" fillId="35" borderId="47" xfId="0" applyNumberFormat="1" applyFont="1" applyFill="1" applyBorder="1" applyAlignment="1" applyProtection="1">
      <alignment horizontal="left" vertical="center"/>
      <protection locked="0"/>
    </xf>
    <xf numFmtId="204" fontId="17" fillId="34" borderId="43" xfId="44" applyNumberFormat="1" applyFont="1" applyFill="1" applyBorder="1" applyAlignment="1" applyProtection="1">
      <alignment horizontal="center" vertical="center" wrapText="1"/>
      <protection/>
    </xf>
    <xf numFmtId="171" fontId="19" fillId="37" borderId="25" xfId="0" applyNumberFormat="1" applyFont="1" applyFill="1" applyBorder="1" applyAlignment="1" applyProtection="1">
      <alignment/>
      <protection locked="0"/>
    </xf>
    <xf numFmtId="164" fontId="19" fillId="34" borderId="41" xfId="0" applyFont="1" applyFill="1" applyBorder="1" applyAlignment="1">
      <alignment horizontal="center"/>
    </xf>
    <xf numFmtId="164" fontId="17" fillId="35" borderId="53" xfId="0" applyFont="1" applyFill="1" applyBorder="1" applyAlignment="1">
      <alignment vertical="center"/>
    </xf>
    <xf numFmtId="164" fontId="17" fillId="35" borderId="44" xfId="0" applyFont="1" applyFill="1" applyBorder="1" applyAlignment="1">
      <alignment/>
    </xf>
    <xf numFmtId="164" fontId="17" fillId="34" borderId="0" xfId="0" applyFont="1" applyFill="1" applyBorder="1" applyAlignment="1">
      <alignment vertical="center"/>
    </xf>
    <xf numFmtId="164" fontId="17" fillId="34" borderId="0" xfId="0" applyFont="1" applyFill="1" applyBorder="1" applyAlignment="1">
      <alignment/>
    </xf>
    <xf numFmtId="164" fontId="0" fillId="34" borderId="0" xfId="0" applyFill="1" applyBorder="1" applyAlignment="1">
      <alignment/>
    </xf>
    <xf numFmtId="164" fontId="20" fillId="34" borderId="0" xfId="0" applyFont="1" applyFill="1" applyBorder="1" applyAlignment="1" applyProtection="1">
      <alignment/>
      <protection locked="0"/>
    </xf>
    <xf numFmtId="164" fontId="21" fillId="34" borderId="0" xfId="0" applyFont="1" applyFill="1" applyBorder="1" applyAlignment="1" applyProtection="1">
      <alignment horizontal="center"/>
      <protection/>
    </xf>
    <xf numFmtId="164" fontId="22" fillId="34" borderId="0" xfId="0" applyFont="1" applyFill="1" applyBorder="1" applyAlignment="1" applyProtection="1">
      <alignment/>
      <protection/>
    </xf>
    <xf numFmtId="49" fontId="20" fillId="34" borderId="0" xfId="0" applyNumberFormat="1" applyFont="1" applyFill="1" applyBorder="1" applyAlignment="1" applyProtection="1">
      <alignment/>
      <protection/>
    </xf>
    <xf numFmtId="49" fontId="17" fillId="34" borderId="0" xfId="0" applyNumberFormat="1" applyFont="1" applyFill="1" applyBorder="1" applyAlignment="1" applyProtection="1">
      <alignment/>
      <protection/>
    </xf>
    <xf numFmtId="49" fontId="20" fillId="34" borderId="0" xfId="0" applyNumberFormat="1" applyFont="1" applyFill="1" applyBorder="1" applyAlignment="1" applyProtection="1">
      <alignment/>
      <protection locked="0"/>
    </xf>
    <xf numFmtId="164" fontId="6" fillId="34" borderId="0" xfId="0" applyFont="1" applyFill="1" applyBorder="1" applyAlignment="1" applyProtection="1">
      <alignment/>
      <protection/>
    </xf>
    <xf numFmtId="164" fontId="7" fillId="34" borderId="0" xfId="0" applyFont="1" applyFill="1" applyBorder="1" applyAlignment="1" applyProtection="1">
      <alignment/>
      <protection locked="0"/>
    </xf>
    <xf numFmtId="164" fontId="8" fillId="34" borderId="0" xfId="0" applyFont="1" applyFill="1" applyBorder="1" applyAlignment="1" applyProtection="1">
      <alignment horizontal="center"/>
      <protection/>
    </xf>
    <xf numFmtId="164" fontId="7" fillId="34" borderId="0" xfId="0" applyFont="1" applyFill="1" applyBorder="1" applyAlignment="1" applyProtection="1">
      <alignment/>
      <protection/>
    </xf>
    <xf numFmtId="164" fontId="8" fillId="34" borderId="0" xfId="0" applyFont="1" applyFill="1" applyBorder="1" applyAlignment="1" applyProtection="1">
      <alignment/>
      <protection/>
    </xf>
    <xf numFmtId="164" fontId="9" fillId="34" borderId="0" xfId="0" applyFont="1" applyFill="1" applyBorder="1" applyAlignment="1" applyProtection="1">
      <alignment/>
      <protection/>
    </xf>
    <xf numFmtId="164" fontId="10" fillId="34" borderId="0" xfId="0" applyFont="1" applyFill="1" applyBorder="1" applyAlignment="1" applyProtection="1">
      <alignment horizontal="right"/>
      <protection/>
    </xf>
    <xf numFmtId="164" fontId="9" fillId="34" borderId="0" xfId="0" applyFont="1" applyFill="1" applyBorder="1" applyAlignment="1" applyProtection="1">
      <alignment horizontal="center"/>
      <protection/>
    </xf>
    <xf numFmtId="164" fontId="0" fillId="34" borderId="0" xfId="0" applyFill="1" applyBorder="1" applyAlignment="1" applyProtection="1">
      <alignment/>
      <protection/>
    </xf>
    <xf numFmtId="164" fontId="11" fillId="34" borderId="0" xfId="0" applyFont="1" applyFill="1" applyBorder="1" applyAlignment="1" applyProtection="1">
      <alignment horizontal="right"/>
      <protection/>
    </xf>
    <xf numFmtId="164" fontId="10" fillId="34" borderId="0" xfId="0" applyFont="1" applyFill="1" applyBorder="1" applyAlignment="1" applyProtection="1">
      <alignment/>
      <protection/>
    </xf>
    <xf numFmtId="164" fontId="9" fillId="34" borderId="0" xfId="0" applyFont="1" applyFill="1" applyBorder="1" applyAlignment="1" applyProtection="1">
      <alignment/>
      <protection locked="0"/>
    </xf>
    <xf numFmtId="164" fontId="17" fillId="0" borderId="0" xfId="0" applyFont="1" applyAlignment="1">
      <alignment/>
    </xf>
    <xf numFmtId="164" fontId="16" fillId="38" borderId="59" xfId="0" applyFont="1" applyFill="1" applyBorder="1" applyAlignment="1">
      <alignment horizontal="center"/>
    </xf>
    <xf numFmtId="164" fontId="16" fillId="38" borderId="37" xfId="0" applyFont="1" applyFill="1" applyBorder="1" applyAlignment="1">
      <alignment horizontal="center"/>
    </xf>
    <xf numFmtId="164" fontId="16" fillId="38" borderId="0" xfId="0" applyFont="1" applyFill="1" applyBorder="1" applyAlignment="1">
      <alignment horizontal="center"/>
    </xf>
    <xf numFmtId="164" fontId="16" fillId="38" borderId="60" xfId="0" applyFont="1" applyFill="1" applyBorder="1" applyAlignment="1">
      <alignment horizontal="center"/>
    </xf>
    <xf numFmtId="164" fontId="17" fillId="0" borderId="15" xfId="0" applyFont="1" applyBorder="1" applyAlignment="1" applyProtection="1">
      <alignment horizontal="center" wrapText="1"/>
      <protection locked="0"/>
    </xf>
    <xf numFmtId="164" fontId="17" fillId="0" borderId="12" xfId="0" applyFont="1" applyBorder="1" applyAlignment="1" applyProtection="1">
      <alignment horizontal="center" wrapText="1"/>
      <protection locked="0"/>
    </xf>
    <xf numFmtId="164" fontId="17" fillId="0" borderId="13" xfId="0" applyFont="1" applyBorder="1" applyAlignment="1" applyProtection="1">
      <alignment horizontal="center" wrapText="1"/>
      <protection locked="0"/>
    </xf>
    <xf numFmtId="164" fontId="17" fillId="0" borderId="16" xfId="0" applyFont="1" applyBorder="1" applyAlignment="1" applyProtection="1">
      <alignment horizontal="center" wrapText="1"/>
      <protection locked="0"/>
    </xf>
    <xf numFmtId="164" fontId="17" fillId="0" borderId="10" xfId="0" applyFont="1" applyBorder="1" applyAlignment="1" applyProtection="1">
      <alignment horizontal="center" wrapText="1"/>
      <protection locked="0"/>
    </xf>
    <xf numFmtId="164" fontId="17" fillId="0" borderId="17" xfId="0" applyFont="1" applyBorder="1" applyAlignment="1">
      <alignment horizontal="center" wrapText="1"/>
    </xf>
    <xf numFmtId="164" fontId="17" fillId="0" borderId="15" xfId="0" applyFont="1" applyBorder="1" applyAlignment="1">
      <alignment horizontal="center" wrapText="1"/>
    </xf>
    <xf numFmtId="0" fontId="17" fillId="35" borderId="13" xfId="0" applyNumberFormat="1" applyFont="1" applyFill="1" applyBorder="1" applyAlignment="1" applyProtection="1">
      <alignment horizontal="center"/>
      <protection locked="0"/>
    </xf>
    <xf numFmtId="164" fontId="17" fillId="34" borderId="12" xfId="0" applyFont="1" applyFill="1" applyBorder="1" applyAlignment="1" applyProtection="1">
      <alignment horizontal="center"/>
      <protection/>
    </xf>
    <xf numFmtId="9" fontId="17" fillId="34" borderId="13" xfId="59" applyFont="1" applyFill="1" applyBorder="1" applyAlignment="1" applyProtection="1">
      <alignment horizontal="center"/>
      <protection/>
    </xf>
    <xf numFmtId="200" fontId="0" fillId="34" borderId="0" xfId="0" applyNumberFormat="1" applyFont="1" applyFill="1" applyBorder="1" applyAlignment="1">
      <alignment/>
    </xf>
    <xf numFmtId="171" fontId="17" fillId="35" borderId="14" xfId="0" applyNumberFormat="1" applyFont="1" applyFill="1" applyBorder="1" applyAlignment="1" applyProtection="1">
      <alignment horizontal="left" vertical="center" wrapText="1"/>
      <protection hidden="1"/>
    </xf>
    <xf numFmtId="200" fontId="17" fillId="0" borderId="15" xfId="0" applyNumberFormat="1" applyFont="1" applyBorder="1" applyAlignment="1">
      <alignment/>
    </xf>
    <xf numFmtId="164" fontId="17" fillId="35" borderId="19" xfId="0" applyFont="1" applyFill="1" applyBorder="1" applyAlignment="1">
      <alignment/>
    </xf>
    <xf numFmtId="0" fontId="17" fillId="35" borderId="16" xfId="0" applyNumberFormat="1" applyFont="1" applyFill="1" applyBorder="1" applyAlignment="1" applyProtection="1">
      <alignment horizontal="center"/>
      <protection locked="0"/>
    </xf>
    <xf numFmtId="171" fontId="17" fillId="35" borderId="20" xfId="0" applyNumberFormat="1" applyFont="1" applyFill="1" applyBorder="1" applyAlignment="1" applyProtection="1">
      <alignment horizontal="left" vertical="center"/>
      <protection hidden="1" locked="0"/>
    </xf>
    <xf numFmtId="9" fontId="17" fillId="34" borderId="16" xfId="0" applyNumberFormat="1" applyFont="1" applyFill="1" applyBorder="1" applyAlignment="1" applyProtection="1">
      <alignment horizontal="center"/>
      <protection/>
    </xf>
    <xf numFmtId="200" fontId="17" fillId="0" borderId="58" xfId="0" applyNumberFormat="1" applyFont="1" applyBorder="1" applyAlignment="1">
      <alignment/>
    </xf>
    <xf numFmtId="164" fontId="17" fillId="35" borderId="11" xfId="0" applyFont="1" applyFill="1" applyBorder="1" applyAlignment="1">
      <alignment/>
    </xf>
    <xf numFmtId="9" fontId="17" fillId="34" borderId="10" xfId="0" applyNumberFormat="1" applyFont="1" applyFill="1" applyBorder="1" applyAlignment="1" applyProtection="1">
      <alignment horizontal="center"/>
      <protection/>
    </xf>
    <xf numFmtId="0" fontId="17" fillId="35" borderId="23" xfId="0" applyNumberFormat="1" applyFont="1" applyFill="1" applyBorder="1" applyAlignment="1" applyProtection="1">
      <alignment horizontal="center"/>
      <protection locked="0"/>
    </xf>
    <xf numFmtId="200" fontId="0" fillId="34" borderId="0" xfId="0" applyNumberFormat="1" applyFill="1" applyAlignment="1">
      <alignment/>
    </xf>
    <xf numFmtId="9" fontId="17" fillId="34" borderId="22" xfId="0" applyNumberFormat="1" applyFont="1" applyFill="1" applyBorder="1" applyAlignment="1" applyProtection="1">
      <alignment horizontal="center"/>
      <protection/>
    </xf>
    <xf numFmtId="200" fontId="17" fillId="0" borderId="61" xfId="0" applyNumberFormat="1" applyFont="1" applyBorder="1" applyAlignment="1">
      <alignment/>
    </xf>
    <xf numFmtId="164" fontId="17" fillId="35" borderId="24" xfId="0" applyFont="1" applyFill="1" applyBorder="1" applyAlignment="1">
      <alignment/>
    </xf>
    <xf numFmtId="0" fontId="17" fillId="35" borderId="12" xfId="0" applyNumberFormat="1" applyFont="1" applyFill="1" applyBorder="1" applyAlignment="1" applyProtection="1">
      <alignment horizontal="center"/>
      <protection hidden="1" locked="0"/>
    </xf>
    <xf numFmtId="200" fontId="0" fillId="34" borderId="0" xfId="0" applyNumberFormat="1" applyFill="1" applyAlignment="1" applyProtection="1">
      <alignment/>
      <protection/>
    </xf>
    <xf numFmtId="171" fontId="17" fillId="35" borderId="21" xfId="0" applyNumberFormat="1" applyFont="1" applyFill="1" applyBorder="1" applyAlignment="1" applyProtection="1">
      <alignment horizontal="left" vertical="center"/>
      <protection hidden="1" locked="0"/>
    </xf>
    <xf numFmtId="0" fontId="17" fillId="35" borderId="22" xfId="0" applyNumberFormat="1" applyFont="1" applyFill="1" applyBorder="1" applyAlignment="1" applyProtection="1">
      <alignment horizontal="center"/>
      <protection hidden="1" locked="0"/>
    </xf>
    <xf numFmtId="200" fontId="17" fillId="0" borderId="62" xfId="0" applyNumberFormat="1" applyFont="1" applyBorder="1" applyAlignment="1">
      <alignment/>
    </xf>
    <xf numFmtId="164" fontId="17" fillId="35" borderId="63" xfId="0" applyFont="1" applyFill="1" applyBorder="1" applyAlignment="1">
      <alignment/>
    </xf>
    <xf numFmtId="164" fontId="19" fillId="37" borderId="53" xfId="0" applyFont="1" applyFill="1" applyBorder="1" applyAlignment="1" applyProtection="1">
      <alignment/>
      <protection/>
    </xf>
    <xf numFmtId="164" fontId="17" fillId="0" borderId="15" xfId="0" applyFont="1" applyBorder="1" applyAlignment="1">
      <alignment horizontal="center"/>
    </xf>
    <xf numFmtId="164" fontId="17" fillId="36" borderId="50" xfId="0" applyFont="1" applyFill="1" applyBorder="1" applyAlignment="1">
      <alignment horizontal="center" wrapText="1"/>
    </xf>
    <xf numFmtId="164" fontId="17" fillId="36" borderId="64" xfId="0" applyFont="1" applyFill="1" applyBorder="1" applyAlignment="1">
      <alignment horizontal="center"/>
    </xf>
    <xf numFmtId="164" fontId="17" fillId="0" borderId="65" xfId="0" applyFont="1" applyBorder="1" applyAlignment="1">
      <alignment horizontal="center" wrapText="1"/>
    </xf>
    <xf numFmtId="0" fontId="17" fillId="36" borderId="0" xfId="0" applyNumberFormat="1" applyFont="1" applyFill="1" applyBorder="1" applyAlignment="1" applyProtection="1">
      <alignment horizontal="center"/>
      <protection hidden="1" locked="0"/>
    </xf>
    <xf numFmtId="190" fontId="17" fillId="36" borderId="0" xfId="0" applyNumberFormat="1" applyFont="1" applyFill="1" applyBorder="1" applyAlignment="1" applyProtection="1">
      <alignment horizontal="center"/>
      <protection locked="0"/>
    </xf>
    <xf numFmtId="171" fontId="17" fillId="36" borderId="0" xfId="0" applyNumberFormat="1" applyFont="1" applyFill="1" applyBorder="1" applyAlignment="1" applyProtection="1">
      <alignment horizontal="center"/>
      <protection locked="0"/>
    </xf>
    <xf numFmtId="164" fontId="17" fillId="36" borderId="55" xfId="0" applyFont="1" applyFill="1" applyBorder="1" applyAlignment="1" applyProtection="1">
      <alignment horizontal="center"/>
      <protection/>
    </xf>
    <xf numFmtId="200" fontId="17" fillId="0" borderId="60" xfId="0" applyNumberFormat="1" applyFont="1" applyBorder="1" applyAlignment="1" applyProtection="1">
      <alignment horizontal="center"/>
      <protection/>
    </xf>
    <xf numFmtId="0" fontId="17" fillId="36" borderId="34" xfId="0" applyNumberFormat="1" applyFont="1" applyFill="1" applyBorder="1" applyAlignment="1" applyProtection="1">
      <alignment horizontal="center"/>
      <protection hidden="1" locked="0"/>
    </xf>
    <xf numFmtId="190" fontId="17" fillId="36" borderId="34" xfId="0" applyNumberFormat="1" applyFont="1" applyFill="1" applyBorder="1" applyAlignment="1" applyProtection="1">
      <alignment horizontal="center"/>
      <protection locked="0"/>
    </xf>
    <xf numFmtId="171" fontId="17" fillId="36" borderId="34" xfId="0" applyNumberFormat="1" applyFont="1" applyFill="1" applyBorder="1" applyAlignment="1" applyProtection="1">
      <alignment horizontal="center"/>
      <protection locked="0"/>
    </xf>
    <xf numFmtId="164" fontId="17" fillId="36" borderId="57" xfId="0" applyFont="1" applyFill="1" applyBorder="1" applyAlignment="1" applyProtection="1">
      <alignment horizontal="center"/>
      <protection/>
    </xf>
    <xf numFmtId="200" fontId="17" fillId="0" borderId="57" xfId="0" applyNumberFormat="1" applyFont="1" applyBorder="1" applyAlignment="1" applyProtection="1">
      <alignment horizontal="center"/>
      <protection/>
    </xf>
    <xf numFmtId="164" fontId="19" fillId="37" borderId="56" xfId="0" applyFont="1" applyFill="1" applyBorder="1" applyAlignment="1" applyProtection="1">
      <alignment/>
      <protection/>
    </xf>
    <xf numFmtId="164" fontId="17" fillId="0" borderId="17" xfId="0" applyFont="1" applyFill="1" applyBorder="1" applyAlignment="1">
      <alignment horizontal="center" wrapText="1"/>
    </xf>
    <xf numFmtId="0" fontId="17" fillId="35" borderId="37" xfId="0" applyNumberFormat="1" applyFont="1" applyFill="1" applyBorder="1" applyAlignment="1" applyProtection="1">
      <alignment horizontal="left"/>
      <protection locked="0"/>
    </xf>
    <xf numFmtId="0" fontId="17" fillId="35" borderId="38" xfId="0" applyNumberFormat="1" applyFont="1" applyFill="1" applyBorder="1" applyAlignment="1" applyProtection="1">
      <alignment horizontal="left"/>
      <protection locked="0"/>
    </xf>
    <xf numFmtId="0" fontId="17" fillId="35" borderId="40" xfId="0" applyNumberFormat="1" applyFont="1" applyFill="1" applyBorder="1" applyAlignment="1">
      <alignment horizontal="left"/>
    </xf>
    <xf numFmtId="164" fontId="17" fillId="0" borderId="18" xfId="0" applyFont="1" applyBorder="1" applyAlignment="1">
      <alignment horizontal="center" wrapText="1"/>
    </xf>
    <xf numFmtId="164" fontId="17" fillId="0" borderId="18" xfId="0" applyFont="1" applyBorder="1" applyAlignment="1" applyProtection="1">
      <alignment horizontal="center" wrapText="1"/>
      <protection/>
    </xf>
    <xf numFmtId="0" fontId="17" fillId="35" borderId="31" xfId="0" applyNumberFormat="1" applyFont="1" applyFill="1" applyBorder="1" applyAlignment="1" applyProtection="1">
      <alignment horizontal="left"/>
      <protection locked="0"/>
    </xf>
    <xf numFmtId="10" fontId="17" fillId="0" borderId="38" xfId="0" applyNumberFormat="1" applyFont="1" applyFill="1" applyBorder="1" applyAlignment="1" applyProtection="1">
      <alignment horizontal="center"/>
      <protection locked="0"/>
    </xf>
    <xf numFmtId="10" fontId="17" fillId="0" borderId="51" xfId="0" applyNumberFormat="1" applyFont="1" applyFill="1" applyBorder="1" applyAlignment="1" applyProtection="1">
      <alignment horizontal="center"/>
      <protection locked="0"/>
    </xf>
    <xf numFmtId="0" fontId="17" fillId="35" borderId="14" xfId="0" applyNumberFormat="1" applyFont="1" applyFill="1" applyBorder="1" applyAlignment="1" applyProtection="1">
      <alignment horizontal="left"/>
      <protection locked="0"/>
    </xf>
    <xf numFmtId="3" fontId="17" fillId="35" borderId="11" xfId="0" applyNumberFormat="1" applyFont="1" applyFill="1" applyBorder="1" applyAlignment="1">
      <alignment/>
    </xf>
    <xf numFmtId="0" fontId="17" fillId="35" borderId="21" xfId="0" applyNumberFormat="1" applyFont="1" applyFill="1" applyBorder="1" applyAlignment="1" applyProtection="1">
      <alignment horizontal="left"/>
      <protection locked="0"/>
    </xf>
    <xf numFmtId="3" fontId="17" fillId="35" borderId="63" xfId="0" applyNumberFormat="1" applyFont="1" applyFill="1" applyBorder="1" applyAlignment="1">
      <alignment/>
    </xf>
    <xf numFmtId="200" fontId="17" fillId="0" borderId="18" xfId="0" applyNumberFormat="1" applyFont="1" applyBorder="1" applyAlignment="1" applyProtection="1">
      <alignment horizontal="center" wrapText="1"/>
      <protection/>
    </xf>
    <xf numFmtId="3" fontId="17" fillId="35" borderId="19" xfId="0" applyNumberFormat="1" applyFont="1" applyFill="1" applyBorder="1" applyAlignment="1">
      <alignment/>
    </xf>
    <xf numFmtId="164" fontId="17" fillId="0" borderId="44" xfId="0" applyFont="1" applyBorder="1" applyAlignment="1">
      <alignment horizontal="center" wrapText="1"/>
    </xf>
    <xf numFmtId="164" fontId="17" fillId="0" borderId="44" xfId="0" applyFont="1" applyBorder="1" applyAlignment="1" applyProtection="1">
      <alignment horizontal="center" wrapText="1"/>
      <protection/>
    </xf>
    <xf numFmtId="165" fontId="17" fillId="0" borderId="39" xfId="0" applyNumberFormat="1" applyFont="1" applyBorder="1" applyAlignment="1">
      <alignment horizontal="center"/>
    </xf>
    <xf numFmtId="165" fontId="0" fillId="34" borderId="0" xfId="0" applyNumberFormat="1" applyFill="1" applyAlignment="1">
      <alignment/>
    </xf>
    <xf numFmtId="165" fontId="17" fillId="0" borderId="15" xfId="0" applyNumberFormat="1" applyFont="1" applyBorder="1" applyAlignment="1">
      <alignment horizontal="center"/>
    </xf>
    <xf numFmtId="165" fontId="19" fillId="37" borderId="53" xfId="0" applyNumberFormat="1" applyFont="1" applyFill="1" applyBorder="1" applyAlignment="1" applyProtection="1">
      <alignment horizontal="center"/>
      <protection/>
    </xf>
    <xf numFmtId="165" fontId="0" fillId="34" borderId="0" xfId="0" applyNumberFormat="1" applyFill="1" applyAlignment="1" applyProtection="1">
      <alignment/>
      <protection/>
    </xf>
    <xf numFmtId="165" fontId="17" fillId="34" borderId="53" xfId="0" applyNumberFormat="1" applyFont="1" applyFill="1" applyBorder="1" applyAlignment="1" applyProtection="1">
      <alignment horizontal="center"/>
      <protection/>
    </xf>
    <xf numFmtId="165" fontId="19" fillId="37" borderId="26" xfId="0" applyNumberFormat="1" applyFont="1" applyFill="1" applyBorder="1" applyAlignment="1" applyProtection="1">
      <alignment horizontal="center"/>
      <protection/>
    </xf>
    <xf numFmtId="165" fontId="19" fillId="0" borderId="53" xfId="0" applyNumberFormat="1" applyFont="1" applyFill="1" applyBorder="1" applyAlignment="1" applyProtection="1">
      <alignment horizontal="center"/>
      <protection/>
    </xf>
    <xf numFmtId="164" fontId="19" fillId="36" borderId="53" xfId="0" applyFont="1" applyFill="1" applyBorder="1" applyAlignment="1">
      <alignment horizontal="center"/>
    </xf>
    <xf numFmtId="165" fontId="19" fillId="35" borderId="26" xfId="0" applyNumberFormat="1" applyFont="1" applyFill="1" applyBorder="1" applyAlignment="1" applyProtection="1">
      <alignment horizontal="center"/>
      <protection/>
    </xf>
    <xf numFmtId="165" fontId="17" fillId="34" borderId="54" xfId="0" applyNumberFormat="1" applyFont="1" applyFill="1" applyBorder="1" applyAlignment="1" applyProtection="1">
      <alignment horizontal="left"/>
      <protection/>
    </xf>
    <xf numFmtId="165" fontId="17" fillId="34" borderId="55" xfId="0" applyNumberFormat="1" applyFont="1" applyFill="1" applyBorder="1" applyAlignment="1" applyProtection="1">
      <alignment horizontal="left"/>
      <protection/>
    </xf>
    <xf numFmtId="164" fontId="19" fillId="36" borderId="44" xfId="0" applyFont="1" applyFill="1" applyBorder="1" applyAlignment="1">
      <alignment horizontal="center"/>
    </xf>
    <xf numFmtId="200" fontId="17" fillId="34" borderId="54" xfId="0" applyNumberFormat="1" applyFont="1" applyFill="1" applyBorder="1" applyAlignment="1">
      <alignment horizontal="left"/>
    </xf>
    <xf numFmtId="200" fontId="17" fillId="34" borderId="55" xfId="0" applyNumberFormat="1" applyFont="1" applyFill="1" applyBorder="1" applyAlignment="1">
      <alignment horizontal="left"/>
    </xf>
    <xf numFmtId="165" fontId="17" fillId="34" borderId="44" xfId="0" applyNumberFormat="1" applyFont="1" applyFill="1" applyBorder="1" applyAlignment="1" applyProtection="1">
      <alignment horizontal="center"/>
      <protection/>
    </xf>
    <xf numFmtId="164" fontId="17" fillId="36" borderId="44" xfId="0" applyFont="1" applyFill="1" applyBorder="1" applyAlignment="1">
      <alignment horizontal="center"/>
    </xf>
    <xf numFmtId="165" fontId="19" fillId="34" borderId="44" xfId="0" applyNumberFormat="1" applyFont="1" applyFill="1" applyBorder="1" applyAlignment="1" applyProtection="1">
      <alignment horizontal="center"/>
      <protection/>
    </xf>
    <xf numFmtId="165" fontId="19" fillId="34" borderId="35" xfId="0" applyNumberFormat="1" applyFont="1" applyFill="1" applyBorder="1" applyAlignment="1" applyProtection="1">
      <alignment horizontal="center"/>
      <protection/>
    </xf>
    <xf numFmtId="165" fontId="17" fillId="34" borderId="56" xfId="0" applyNumberFormat="1" applyFont="1" applyFill="1" applyBorder="1" applyAlignment="1" applyProtection="1">
      <alignment horizontal="left"/>
      <protection/>
    </xf>
    <xf numFmtId="165" fontId="17" fillId="34" borderId="57" xfId="0" applyNumberFormat="1" applyFont="1" applyFill="1" applyBorder="1" applyAlignment="1" applyProtection="1">
      <alignment horizontal="left"/>
      <protection/>
    </xf>
    <xf numFmtId="164" fontId="17" fillId="36" borderId="35" xfId="0" applyFont="1" applyFill="1" applyBorder="1" applyAlignment="1">
      <alignment horizontal="center"/>
    </xf>
    <xf numFmtId="200" fontId="17" fillId="34" borderId="56" xfId="0" applyNumberFormat="1" applyFont="1" applyFill="1" applyBorder="1" applyAlignment="1">
      <alignment horizontal="left"/>
    </xf>
    <xf numFmtId="200" fontId="17" fillId="34" borderId="57" xfId="0" applyNumberFormat="1" applyFont="1" applyFill="1" applyBorder="1" applyAlignment="1">
      <alignment horizontal="left"/>
    </xf>
    <xf numFmtId="171" fontId="17" fillId="35" borderId="58" xfId="0" applyNumberFormat="1" applyFont="1" applyFill="1" applyBorder="1" applyAlignment="1" applyProtection="1">
      <alignment horizontal="left" vertical="center"/>
      <protection hidden="1" locked="0"/>
    </xf>
    <xf numFmtId="37" fontId="17" fillId="35" borderId="43" xfId="44" applyNumberFormat="1" applyFont="1" applyFill="1" applyBorder="1" applyAlignment="1" applyProtection="1">
      <alignment horizontal="center"/>
      <protection/>
    </xf>
    <xf numFmtId="171" fontId="17" fillId="35" borderId="47" xfId="0" applyNumberFormat="1" applyFont="1" applyFill="1" applyBorder="1" applyAlignment="1" applyProtection="1">
      <alignment horizontal="left" vertical="center"/>
      <protection hidden="1" locked="0"/>
    </xf>
    <xf numFmtId="189" fontId="19" fillId="37" borderId="26" xfId="0" applyNumberFormat="1" applyFont="1" applyFill="1" applyBorder="1" applyAlignment="1" applyProtection="1">
      <alignment horizontal="center"/>
      <protection/>
    </xf>
    <xf numFmtId="164" fontId="16" fillId="25" borderId="66" xfId="0" applyFont="1" applyFill="1" applyBorder="1" applyAlignment="1">
      <alignment horizontal="center"/>
    </xf>
    <xf numFmtId="164" fontId="16" fillId="25" borderId="67" xfId="0" applyFont="1" applyFill="1" applyBorder="1" applyAlignment="1">
      <alignment horizontal="center"/>
    </xf>
    <xf numFmtId="164" fontId="16" fillId="25" borderId="65" xfId="0" applyFont="1" applyFill="1" applyBorder="1" applyAlignment="1">
      <alignment horizontal="center"/>
    </xf>
    <xf numFmtId="171" fontId="17" fillId="35" borderId="38" xfId="0" applyNumberFormat="1" applyFont="1" applyFill="1" applyBorder="1" applyAlignment="1" applyProtection="1">
      <alignment horizontal="left"/>
      <protection locked="0"/>
    </xf>
    <xf numFmtId="171" fontId="17" fillId="35" borderId="20" xfId="0" applyNumberFormat="1" applyFont="1" applyFill="1" applyBorder="1" applyAlignment="1" applyProtection="1">
      <alignment horizontal="left"/>
      <protection locked="0"/>
    </xf>
    <xf numFmtId="164" fontId="19" fillId="32" borderId="50" xfId="0" applyFont="1" applyFill="1" applyBorder="1" applyAlignment="1">
      <alignment horizontal="center"/>
    </xf>
    <xf numFmtId="164" fontId="19" fillId="32" borderId="64" xfId="0" applyFont="1" applyFill="1" applyBorder="1" applyAlignment="1">
      <alignment horizontal="center"/>
    </xf>
    <xf numFmtId="164" fontId="19" fillId="32" borderId="45" xfId="0" applyFont="1" applyFill="1" applyBorder="1" applyAlignment="1">
      <alignment horizontal="center"/>
    </xf>
    <xf numFmtId="164" fontId="17" fillId="32" borderId="54" xfId="0" applyFont="1" applyFill="1" applyBorder="1" applyAlignment="1">
      <alignment horizontal="left" vertical="center" wrapText="1"/>
    </xf>
    <xf numFmtId="164" fontId="17" fillId="32" borderId="0" xfId="0" applyFont="1" applyFill="1" applyBorder="1" applyAlignment="1">
      <alignment horizontal="left" vertical="center" wrapText="1"/>
    </xf>
    <xf numFmtId="164" fontId="17" fillId="32" borderId="55" xfId="0" applyFont="1" applyFill="1" applyBorder="1" applyAlignment="1">
      <alignment horizontal="left" vertical="center" wrapText="1"/>
    </xf>
    <xf numFmtId="164" fontId="25" fillId="34" borderId="53" xfId="0" applyFont="1" applyFill="1" applyBorder="1" applyAlignment="1">
      <alignment horizontal="center" vertical="center"/>
    </xf>
    <xf numFmtId="164" fontId="25" fillId="34" borderId="44" xfId="0" applyFont="1" applyFill="1" applyBorder="1" applyAlignment="1">
      <alignment horizontal="center" vertical="center"/>
    </xf>
    <xf numFmtId="164" fontId="17" fillId="0" borderId="13" xfId="0" applyFont="1" applyBorder="1" applyAlignment="1">
      <alignment horizontal="center" wrapText="1"/>
    </xf>
    <xf numFmtId="164" fontId="17" fillId="0" borderId="37" xfId="0" applyFont="1" applyBorder="1" applyAlignment="1">
      <alignment horizontal="center" wrapText="1"/>
    </xf>
    <xf numFmtId="164" fontId="17" fillId="0" borderId="13" xfId="0" applyFont="1" applyBorder="1" applyAlignment="1">
      <alignment horizontal="center"/>
    </xf>
    <xf numFmtId="164" fontId="17" fillId="0" borderId="14" xfId="0" applyFont="1" applyBorder="1" applyAlignment="1">
      <alignment horizontal="center"/>
    </xf>
    <xf numFmtId="171" fontId="17" fillId="35" borderId="16" xfId="0" applyNumberFormat="1" applyFont="1" applyFill="1" applyBorder="1" applyAlignment="1" applyProtection="1">
      <alignment horizontal="center"/>
      <protection locked="0"/>
    </xf>
    <xf numFmtId="171" fontId="17" fillId="35" borderId="20" xfId="0" applyNumberFormat="1" applyFont="1" applyFill="1" applyBorder="1" applyAlignment="1" applyProtection="1">
      <alignment horizontal="center"/>
      <protection locked="0"/>
    </xf>
    <xf numFmtId="171" fontId="17" fillId="35" borderId="16" xfId="0" applyNumberFormat="1" applyFont="1" applyFill="1" applyBorder="1" applyAlignment="1" applyProtection="1">
      <alignment horizontal="left"/>
      <protection locked="0"/>
    </xf>
    <xf numFmtId="171" fontId="17" fillId="35" borderId="10" xfId="0" applyNumberFormat="1" applyFont="1" applyFill="1" applyBorder="1" applyAlignment="1" applyProtection="1">
      <alignment horizontal="center"/>
      <protection locked="0"/>
    </xf>
    <xf numFmtId="164" fontId="17" fillId="35" borderId="16" xfId="0" applyFont="1" applyFill="1" applyBorder="1" applyAlignment="1" applyProtection="1">
      <alignment horizontal="left"/>
      <protection locked="0"/>
    </xf>
    <xf numFmtId="164" fontId="17" fillId="35" borderId="38" xfId="0" applyFont="1" applyFill="1" applyBorder="1" applyAlignment="1" applyProtection="1">
      <alignment horizontal="left"/>
      <protection locked="0"/>
    </xf>
    <xf numFmtId="164" fontId="17" fillId="35" borderId="20" xfId="0" applyFont="1" applyFill="1" applyBorder="1" applyAlignment="1" applyProtection="1">
      <alignment horizontal="left"/>
      <protection locked="0"/>
    </xf>
    <xf numFmtId="164" fontId="23" fillId="25" borderId="44" xfId="0" applyFont="1" applyFill="1" applyBorder="1" applyAlignment="1">
      <alignment horizontal="center" vertical="center"/>
    </xf>
    <xf numFmtId="164" fontId="23" fillId="25" borderId="35" xfId="0" applyFont="1" applyFill="1" applyBorder="1" applyAlignment="1">
      <alignment horizontal="center" vertical="center"/>
    </xf>
    <xf numFmtId="200" fontId="19" fillId="37" borderId="25" xfId="0" applyNumberFormat="1" applyFont="1" applyFill="1" applyBorder="1" applyAlignment="1">
      <alignment horizontal="center"/>
    </xf>
    <xf numFmtId="200" fontId="19" fillId="37" borderId="68" xfId="0" applyNumberFormat="1" applyFont="1" applyFill="1" applyBorder="1" applyAlignment="1">
      <alignment horizontal="center"/>
    </xf>
    <xf numFmtId="192" fontId="19" fillId="37" borderId="25" xfId="0" applyNumberFormat="1" applyFont="1" applyFill="1" applyBorder="1" applyAlignment="1">
      <alignment horizontal="center"/>
    </xf>
    <xf numFmtId="192" fontId="19" fillId="37" borderId="68" xfId="0" applyNumberFormat="1" applyFont="1" applyFill="1" applyBorder="1" applyAlignment="1">
      <alignment horizontal="center"/>
    </xf>
    <xf numFmtId="164" fontId="19" fillId="0" borderId="37" xfId="0" applyFont="1" applyBorder="1" applyAlignment="1">
      <alignment horizontal="center"/>
    </xf>
    <xf numFmtId="164" fontId="19" fillId="0" borderId="65" xfId="0" applyFont="1" applyBorder="1" applyAlignment="1">
      <alignment horizontal="center"/>
    </xf>
    <xf numFmtId="171" fontId="17" fillId="34" borderId="12" xfId="0" applyNumberFormat="1" applyFont="1" applyFill="1" applyBorder="1" applyAlignment="1" applyProtection="1">
      <alignment horizontal="center"/>
      <protection locked="0"/>
    </xf>
    <xf numFmtId="171" fontId="17" fillId="34" borderId="13" xfId="0" applyNumberFormat="1" applyFont="1" applyFill="1" applyBorder="1" applyAlignment="1" applyProtection="1">
      <alignment horizontal="center"/>
      <protection locked="0"/>
    </xf>
    <xf numFmtId="3" fontId="17" fillId="34" borderId="30" xfId="0" applyNumberFormat="1" applyFont="1" applyFill="1" applyBorder="1" applyAlignment="1" applyProtection="1">
      <alignment horizontal="center"/>
      <protection/>
    </xf>
    <xf numFmtId="3" fontId="17" fillId="34" borderId="51" xfId="0" applyNumberFormat="1" applyFont="1" applyFill="1" applyBorder="1" applyAlignment="1" applyProtection="1">
      <alignment horizontal="center"/>
      <protection/>
    </xf>
    <xf numFmtId="164" fontId="17" fillId="34" borderId="16" xfId="0" applyFont="1" applyFill="1" applyBorder="1" applyAlignment="1" applyProtection="1">
      <alignment horizontal="center"/>
      <protection/>
    </xf>
    <xf numFmtId="164" fontId="17" fillId="34" borderId="20" xfId="0" applyFont="1" applyFill="1" applyBorder="1" applyAlignment="1" applyProtection="1">
      <alignment horizontal="center"/>
      <protection/>
    </xf>
    <xf numFmtId="164" fontId="17" fillId="39" borderId="25" xfId="0" applyFont="1" applyFill="1" applyBorder="1" applyAlignment="1">
      <alignment horizontal="center" wrapText="1"/>
    </xf>
    <xf numFmtId="164" fontId="17" fillId="39" borderId="41" xfId="0" applyFont="1" applyFill="1" applyBorder="1" applyAlignment="1">
      <alignment horizontal="center" wrapText="1"/>
    </xf>
    <xf numFmtId="164" fontId="17" fillId="39" borderId="68" xfId="0" applyFont="1" applyFill="1" applyBorder="1" applyAlignment="1">
      <alignment horizontal="center" wrapText="1"/>
    </xf>
    <xf numFmtId="171" fontId="17" fillId="35" borderId="30" xfId="0" applyNumberFormat="1" applyFont="1" applyFill="1" applyBorder="1" applyAlignment="1" applyProtection="1">
      <alignment horizontal="left"/>
      <protection locked="0"/>
    </xf>
    <xf numFmtId="171" fontId="17" fillId="35" borderId="51" xfId="0" applyNumberFormat="1" applyFont="1" applyFill="1" applyBorder="1" applyAlignment="1" applyProtection="1">
      <alignment horizontal="left"/>
      <protection locked="0"/>
    </xf>
    <xf numFmtId="164" fontId="17" fillId="39" borderId="25" xfId="0" applyFont="1" applyFill="1" applyBorder="1" applyAlignment="1">
      <alignment horizontal="center"/>
    </xf>
    <xf numFmtId="164" fontId="17" fillId="39" borderId="41" xfId="0" applyFont="1" applyFill="1" applyBorder="1" applyAlignment="1">
      <alignment horizontal="center"/>
    </xf>
    <xf numFmtId="164" fontId="17" fillId="39" borderId="68" xfId="0" applyFont="1" applyFill="1" applyBorder="1" applyAlignment="1">
      <alignment horizontal="center"/>
    </xf>
    <xf numFmtId="164" fontId="26" fillId="39" borderId="45" xfId="0" applyFont="1" applyFill="1" applyBorder="1" applyAlignment="1">
      <alignment horizontal="center" vertical="center"/>
    </xf>
    <xf numFmtId="164" fontId="26" fillId="39" borderId="50" xfId="0" applyFont="1" applyFill="1" applyBorder="1" applyAlignment="1">
      <alignment horizontal="center" vertical="center"/>
    </xf>
    <xf numFmtId="164" fontId="26" fillId="39" borderId="64" xfId="0" applyFont="1" applyFill="1" applyBorder="1" applyAlignment="1">
      <alignment horizontal="center" vertical="center"/>
    </xf>
    <xf numFmtId="164" fontId="27" fillId="39" borderId="56" xfId="0" applyFont="1" applyFill="1" applyBorder="1" applyAlignment="1">
      <alignment horizontal="center" vertical="center"/>
    </xf>
    <xf numFmtId="164" fontId="27" fillId="39" borderId="34" xfId="0" applyFont="1" applyFill="1" applyBorder="1" applyAlignment="1">
      <alignment horizontal="center" vertical="center"/>
    </xf>
    <xf numFmtId="164" fontId="27" fillId="39" borderId="57" xfId="0" applyFont="1" applyFill="1" applyBorder="1" applyAlignment="1">
      <alignment horizontal="center" vertical="center"/>
    </xf>
    <xf numFmtId="164" fontId="19" fillId="37" borderId="44" xfId="0" applyFont="1" applyFill="1" applyBorder="1" applyAlignment="1">
      <alignment horizontal="center" vertical="center" textRotation="90"/>
    </xf>
    <xf numFmtId="164" fontId="19" fillId="37" borderId="18" xfId="0" applyFont="1" applyFill="1" applyBorder="1" applyAlignment="1">
      <alignment horizontal="center" vertical="center" textRotation="90"/>
    </xf>
    <xf numFmtId="164" fontId="19" fillId="37" borderId="49" xfId="0" applyFont="1" applyFill="1" applyBorder="1" applyAlignment="1">
      <alignment horizontal="center" vertical="center" textRotation="90"/>
    </xf>
    <xf numFmtId="164" fontId="19" fillId="35" borderId="16" xfId="0" applyFont="1" applyFill="1" applyBorder="1" applyAlignment="1" applyProtection="1">
      <alignment horizontal="center" vertical="center"/>
      <protection locked="0"/>
    </xf>
    <xf numFmtId="164" fontId="19" fillId="35" borderId="20" xfId="0" applyFont="1" applyFill="1" applyBorder="1" applyAlignment="1" applyProtection="1">
      <alignment horizontal="center" vertical="center"/>
      <protection locked="0"/>
    </xf>
    <xf numFmtId="0" fontId="19" fillId="35" borderId="16" xfId="0" applyNumberFormat="1" applyFont="1" applyFill="1" applyBorder="1" applyAlignment="1" applyProtection="1">
      <alignment horizontal="center" vertical="center"/>
      <protection locked="0"/>
    </xf>
    <xf numFmtId="0" fontId="19" fillId="35" borderId="20" xfId="0" applyNumberFormat="1" applyFont="1" applyFill="1" applyBorder="1" applyAlignment="1" applyProtection="1">
      <alignment horizontal="center" vertical="center"/>
      <protection locked="0"/>
    </xf>
    <xf numFmtId="164" fontId="17" fillId="0" borderId="37" xfId="0" applyFont="1" applyBorder="1" applyAlignment="1">
      <alignment horizontal="center"/>
    </xf>
    <xf numFmtId="164" fontId="17" fillId="0" borderId="29" xfId="0" applyFont="1" applyBorder="1" applyAlignment="1">
      <alignment horizontal="center"/>
    </xf>
    <xf numFmtId="164" fontId="17" fillId="0" borderId="42" xfId="0" applyFont="1" applyBorder="1" applyAlignment="1">
      <alignment horizontal="center"/>
    </xf>
    <xf numFmtId="200" fontId="23" fillId="34" borderId="44" xfId="0" applyNumberFormat="1" applyFont="1" applyFill="1" applyBorder="1" applyAlignment="1" applyProtection="1">
      <alignment horizontal="center" vertical="center"/>
      <protection/>
    </xf>
    <xf numFmtId="164" fontId="17" fillId="0" borderId="12" xfId="0" applyFont="1" applyBorder="1" applyAlignment="1">
      <alignment horizontal="center"/>
    </xf>
    <xf numFmtId="164" fontId="17" fillId="35" borderId="23" xfId="0" applyFont="1" applyFill="1" applyBorder="1" applyAlignment="1">
      <alignment horizontal="left"/>
    </xf>
    <xf numFmtId="164" fontId="17" fillId="35" borderId="40" xfId="0" applyFont="1" applyFill="1" applyBorder="1" applyAlignment="1">
      <alignment horizontal="left"/>
    </xf>
    <xf numFmtId="164" fontId="17" fillId="35" borderId="21" xfId="0" applyFont="1" applyFill="1" applyBorder="1" applyAlignment="1">
      <alignment horizontal="left"/>
    </xf>
    <xf numFmtId="164" fontId="17" fillId="0" borderId="67" xfId="0" applyFont="1" applyBorder="1" applyAlignment="1">
      <alignment horizontal="center"/>
    </xf>
    <xf numFmtId="164" fontId="17" fillId="35" borderId="16" xfId="0" applyFont="1" applyFill="1" applyBorder="1" applyAlignment="1" applyProtection="1">
      <alignment horizontal="center"/>
      <protection locked="0"/>
    </xf>
    <xf numFmtId="164" fontId="17" fillId="35" borderId="20" xfId="0" applyFont="1" applyFill="1" applyBorder="1" applyAlignment="1" applyProtection="1">
      <alignment horizontal="center"/>
      <protection locked="0"/>
    </xf>
    <xf numFmtId="164" fontId="17" fillId="0" borderId="16" xfId="0" applyFont="1" applyFill="1" applyBorder="1" applyAlignment="1">
      <alignment horizontal="center"/>
    </xf>
    <xf numFmtId="164" fontId="17" fillId="0" borderId="38" xfId="0" applyFont="1" applyFill="1" applyBorder="1" applyAlignment="1">
      <alignment horizontal="center"/>
    </xf>
    <xf numFmtId="164" fontId="17" fillId="0" borderId="20" xfId="0" applyFont="1" applyFill="1" applyBorder="1" applyAlignment="1">
      <alignment horizontal="center"/>
    </xf>
    <xf numFmtId="49" fontId="17" fillId="35" borderId="10" xfId="0" applyNumberFormat="1" applyFont="1" applyFill="1" applyBorder="1" applyAlignment="1" applyProtection="1">
      <alignment horizontal="center"/>
      <protection locked="0"/>
    </xf>
    <xf numFmtId="49" fontId="17" fillId="35" borderId="43" xfId="0" applyNumberFormat="1" applyFont="1" applyFill="1" applyBorder="1" applyAlignment="1" applyProtection="1">
      <alignment horizontal="center"/>
      <protection locked="0"/>
    </xf>
    <xf numFmtId="171" fontId="17" fillId="35" borderId="31" xfId="0" applyNumberFormat="1" applyFont="1" applyFill="1" applyBorder="1" applyAlignment="1" applyProtection="1">
      <alignment horizontal="left"/>
      <protection locked="0"/>
    </xf>
    <xf numFmtId="164" fontId="17" fillId="0" borderId="10" xfId="0" applyFont="1" applyBorder="1" applyAlignment="1" applyProtection="1">
      <alignment horizontal="center" vertical="center"/>
      <protection/>
    </xf>
    <xf numFmtId="0" fontId="19" fillId="35" borderId="10" xfId="0" applyNumberFormat="1" applyFont="1" applyFill="1" applyBorder="1" applyAlignment="1" applyProtection="1">
      <alignment horizontal="center" vertical="center"/>
      <protection locked="0"/>
    </xf>
    <xf numFmtId="0" fontId="19" fillId="35" borderId="43" xfId="0" applyNumberFormat="1" applyFont="1" applyFill="1" applyBorder="1" applyAlignment="1" applyProtection="1">
      <alignment horizontal="center" vertical="center"/>
      <protection locked="0"/>
    </xf>
    <xf numFmtId="164" fontId="17" fillId="34" borderId="38" xfId="0" applyFont="1" applyFill="1" applyBorder="1" applyAlignment="1" applyProtection="1">
      <alignment horizontal="center" vertical="center"/>
      <protection/>
    </xf>
    <xf numFmtId="164" fontId="17" fillId="34" borderId="20" xfId="0" applyFont="1" applyFill="1" applyBorder="1" applyAlignment="1" applyProtection="1">
      <alignment horizontal="center" vertical="center"/>
      <protection/>
    </xf>
    <xf numFmtId="164" fontId="17" fillId="0" borderId="38" xfId="0" applyFont="1" applyBorder="1" applyAlignment="1" applyProtection="1">
      <alignment horizontal="center" vertical="center"/>
      <protection/>
    </xf>
    <xf numFmtId="164" fontId="17" fillId="0" borderId="20" xfId="0" applyFont="1" applyBorder="1" applyAlignment="1" applyProtection="1">
      <alignment horizontal="center" vertical="center"/>
      <protection/>
    </xf>
    <xf numFmtId="0" fontId="19" fillId="35" borderId="38" xfId="0" applyNumberFormat="1" applyFont="1" applyFill="1" applyBorder="1" applyAlignment="1" applyProtection="1">
      <alignment horizontal="center" vertical="center"/>
      <protection locked="0"/>
    </xf>
    <xf numFmtId="3" fontId="19" fillId="35" borderId="16" xfId="42" applyNumberFormat="1" applyFont="1" applyFill="1" applyBorder="1" applyAlignment="1" applyProtection="1">
      <alignment horizontal="center" vertical="center"/>
      <protection locked="0"/>
    </xf>
    <xf numFmtId="0" fontId="19" fillId="35" borderId="20" xfId="42" applyNumberFormat="1" applyFont="1" applyFill="1" applyBorder="1" applyAlignment="1" applyProtection="1">
      <alignment horizontal="center" vertical="center"/>
      <protection locked="0"/>
    </xf>
    <xf numFmtId="164" fontId="19" fillId="37" borderId="39" xfId="0" applyFont="1" applyFill="1" applyBorder="1" applyAlignment="1">
      <alignment horizontal="center" vertical="center" textRotation="90"/>
    </xf>
    <xf numFmtId="164" fontId="17" fillId="0" borderId="36" xfId="0" applyFont="1" applyBorder="1" applyAlignment="1" applyProtection="1">
      <alignment horizontal="center" vertical="center"/>
      <protection/>
    </xf>
    <xf numFmtId="49" fontId="17" fillId="39" borderId="0" xfId="0" applyNumberFormat="1" applyFont="1" applyFill="1" applyBorder="1" applyAlignment="1">
      <alignment horizontal="center"/>
    </xf>
    <xf numFmtId="49" fontId="17" fillId="39" borderId="25" xfId="0" applyNumberFormat="1" applyFont="1" applyFill="1" applyBorder="1" applyAlignment="1">
      <alignment horizontal="center"/>
    </xf>
    <xf numFmtId="49" fontId="17" fillId="39" borderId="41" xfId="0" applyNumberFormat="1" applyFont="1" applyFill="1" applyBorder="1" applyAlignment="1">
      <alignment horizontal="center"/>
    </xf>
    <xf numFmtId="49" fontId="17" fillId="39" borderId="68" xfId="0" applyNumberFormat="1" applyFont="1" applyFill="1" applyBorder="1" applyAlignment="1">
      <alignment horizontal="center"/>
    </xf>
    <xf numFmtId="164" fontId="17" fillId="0" borderId="16" xfId="0" applyFont="1" applyBorder="1" applyAlignment="1" applyProtection="1">
      <alignment horizontal="center" vertical="center"/>
      <protection/>
    </xf>
    <xf numFmtId="164" fontId="17" fillId="0" borderId="13" xfId="0" applyFont="1" applyBorder="1" applyAlignment="1" applyProtection="1">
      <alignment horizontal="center" vertical="center"/>
      <protection/>
    </xf>
    <xf numFmtId="164" fontId="17" fillId="0" borderId="37" xfId="0" applyFont="1" applyBorder="1" applyAlignment="1" applyProtection="1">
      <alignment horizontal="center" vertical="center"/>
      <protection/>
    </xf>
    <xf numFmtId="164" fontId="24" fillId="39" borderId="25" xfId="0" applyFont="1" applyFill="1" applyBorder="1" applyAlignment="1">
      <alignment horizontal="center" vertical="center"/>
    </xf>
    <xf numFmtId="164" fontId="24" fillId="39" borderId="41" xfId="0" applyFont="1" applyFill="1" applyBorder="1" applyAlignment="1">
      <alignment horizontal="center" vertical="center"/>
    </xf>
    <xf numFmtId="164" fontId="24" fillId="39" borderId="68" xfId="0" applyFont="1" applyFill="1" applyBorder="1" applyAlignment="1">
      <alignment horizontal="center" vertical="center"/>
    </xf>
    <xf numFmtId="171" fontId="17" fillId="39" borderId="25" xfId="0" applyNumberFormat="1" applyFont="1" applyFill="1" applyBorder="1" applyAlignment="1" applyProtection="1">
      <alignment horizontal="center"/>
      <protection locked="0"/>
    </xf>
    <xf numFmtId="171" fontId="17" fillId="39" borderId="41" xfId="0" applyNumberFormat="1" applyFont="1" applyFill="1" applyBorder="1" applyAlignment="1" applyProtection="1">
      <alignment horizontal="center"/>
      <protection locked="0"/>
    </xf>
    <xf numFmtId="171" fontId="17" fillId="39" borderId="68" xfId="0" applyNumberFormat="1" applyFont="1" applyFill="1" applyBorder="1" applyAlignment="1" applyProtection="1">
      <alignment horizontal="center"/>
      <protection locked="0"/>
    </xf>
    <xf numFmtId="164" fontId="17" fillId="34" borderId="0" xfId="0" applyFont="1" applyFill="1" applyBorder="1" applyAlignment="1">
      <alignment horizontal="left" vertical="center"/>
    </xf>
    <xf numFmtId="164" fontId="17" fillId="34" borderId="0" xfId="0" applyFont="1" applyFill="1" applyBorder="1" applyAlignment="1">
      <alignment horizontal="center"/>
    </xf>
    <xf numFmtId="164" fontId="25" fillId="34" borderId="50" xfId="0" applyFont="1" applyFill="1" applyBorder="1" applyAlignment="1">
      <alignment horizontal="center" vertical="center"/>
    </xf>
    <xf numFmtId="164" fontId="25" fillId="34" borderId="34" xfId="0" applyFont="1" applyFill="1" applyBorder="1" applyAlignment="1">
      <alignment horizontal="center" vertical="center"/>
    </xf>
    <xf numFmtId="200" fontId="19" fillId="37" borderId="25" xfId="0" applyNumberFormat="1" applyFont="1" applyFill="1" applyBorder="1" applyAlignment="1" applyProtection="1">
      <alignment horizontal="center"/>
      <protection/>
    </xf>
    <xf numFmtId="200" fontId="19" fillId="37" borderId="68" xfId="0" applyNumberFormat="1" applyFont="1" applyFill="1" applyBorder="1" applyAlignment="1" applyProtection="1">
      <alignment horizontal="center"/>
      <protection/>
    </xf>
    <xf numFmtId="164" fontId="19" fillId="25" borderId="45" xfId="0" applyFont="1" applyFill="1" applyBorder="1" applyAlignment="1">
      <alignment horizontal="center" vertical="center" textRotation="90"/>
    </xf>
    <xf numFmtId="164" fontId="19" fillId="25" borderId="50" xfId="0" applyFont="1" applyFill="1" applyBorder="1" applyAlignment="1">
      <alignment horizontal="center" vertical="center" textRotation="90"/>
    </xf>
    <xf numFmtId="164" fontId="19" fillId="25" borderId="41" xfId="0" applyFont="1" applyFill="1" applyBorder="1" applyAlignment="1">
      <alignment horizontal="center" vertical="center" textRotation="90"/>
    </xf>
    <xf numFmtId="164" fontId="19" fillId="25" borderId="68" xfId="0" applyFont="1" applyFill="1" applyBorder="1" applyAlignment="1">
      <alignment horizontal="center" vertical="center" textRotation="90"/>
    </xf>
    <xf numFmtId="164" fontId="17" fillId="34" borderId="0" xfId="0" applyFont="1" applyFill="1" applyBorder="1" applyAlignment="1">
      <alignment horizontal="left"/>
    </xf>
    <xf numFmtId="164" fontId="17" fillId="34" borderId="10" xfId="0" applyFont="1" applyFill="1" applyBorder="1" applyAlignment="1" applyProtection="1">
      <alignment horizontal="center" vertical="center"/>
      <protection/>
    </xf>
    <xf numFmtId="164" fontId="24" fillId="39" borderId="69" xfId="0" applyFont="1" applyFill="1" applyBorder="1" applyAlignment="1">
      <alignment horizontal="center" vertical="center"/>
    </xf>
    <xf numFmtId="164" fontId="24" fillId="39" borderId="38" xfId="0" applyFont="1" applyFill="1" applyBorder="1" applyAlignment="1">
      <alignment horizontal="center" vertical="center"/>
    </xf>
    <xf numFmtId="164" fontId="24" fillId="39" borderId="37" xfId="0" applyFont="1" applyFill="1" applyBorder="1" applyAlignment="1">
      <alignment horizontal="center" vertical="center"/>
    </xf>
    <xf numFmtId="164" fontId="24" fillId="39" borderId="55" xfId="0" applyFont="1" applyFill="1" applyBorder="1" applyAlignment="1">
      <alignment horizontal="center" vertical="center"/>
    </xf>
    <xf numFmtId="14" fontId="19" fillId="35" borderId="30" xfId="0" applyNumberFormat="1" applyFont="1" applyFill="1" applyBorder="1" applyAlignment="1" applyProtection="1">
      <alignment horizontal="center" vertical="center"/>
      <protection locked="0"/>
    </xf>
    <xf numFmtId="0" fontId="19" fillId="35" borderId="51" xfId="0" applyNumberFormat="1" applyFont="1" applyFill="1" applyBorder="1" applyAlignment="1" applyProtection="1">
      <alignment horizontal="center" vertical="center"/>
      <protection locked="0"/>
    </xf>
    <xf numFmtId="164" fontId="19" fillId="37" borderId="53" xfId="0" applyFont="1" applyFill="1" applyBorder="1" applyAlignment="1">
      <alignment horizontal="center" vertical="center" textRotation="90"/>
    </xf>
    <xf numFmtId="164" fontId="17" fillId="32" borderId="54" xfId="0" applyFont="1" applyFill="1" applyBorder="1" applyAlignment="1" applyProtection="1">
      <alignment horizontal="left" vertical="center" wrapText="1"/>
      <protection locked="0"/>
    </xf>
    <xf numFmtId="164" fontId="17" fillId="32" borderId="0" xfId="0" applyFont="1" applyFill="1" applyBorder="1" applyAlignment="1" applyProtection="1">
      <alignment horizontal="left" vertical="center" wrapText="1"/>
      <protection locked="0"/>
    </xf>
    <xf numFmtId="164" fontId="17" fillId="32" borderId="55" xfId="0" applyFont="1" applyFill="1" applyBorder="1" applyAlignment="1" applyProtection="1">
      <alignment horizontal="left" vertical="center" wrapText="1"/>
      <protection locked="0"/>
    </xf>
    <xf numFmtId="164" fontId="17" fillId="32" borderId="56" xfId="0" applyFont="1" applyFill="1" applyBorder="1" applyAlignment="1" applyProtection="1">
      <alignment horizontal="left" vertical="center" wrapText="1"/>
      <protection locked="0"/>
    </xf>
    <xf numFmtId="164" fontId="17" fillId="32" borderId="34" xfId="0" applyFont="1" applyFill="1" applyBorder="1" applyAlignment="1" applyProtection="1">
      <alignment horizontal="left" vertical="center" wrapText="1"/>
      <protection locked="0"/>
    </xf>
    <xf numFmtId="164" fontId="17" fillId="32" borderId="57" xfId="0" applyFont="1" applyFill="1" applyBorder="1" applyAlignment="1" applyProtection="1">
      <alignment horizontal="left" vertical="center" wrapText="1"/>
      <protection locked="0"/>
    </xf>
    <xf numFmtId="164" fontId="19" fillId="37" borderId="35" xfId="0" applyFont="1" applyFill="1" applyBorder="1" applyAlignment="1">
      <alignment horizontal="center" vertical="center" textRotation="90"/>
    </xf>
    <xf numFmtId="164" fontId="19" fillId="0" borderId="67" xfId="0" applyFont="1" applyBorder="1" applyAlignment="1">
      <alignment horizontal="center"/>
    </xf>
    <xf numFmtId="164" fontId="17" fillId="35" borderId="40" xfId="0" applyFont="1" applyFill="1" applyBorder="1" applyAlignment="1" applyProtection="1">
      <alignment horizontal="left"/>
      <protection locked="0"/>
    </xf>
    <xf numFmtId="164" fontId="17" fillId="35" borderId="21" xfId="0" applyFont="1" applyFill="1" applyBorder="1" applyAlignment="1" applyProtection="1">
      <alignment horizontal="left"/>
      <protection locked="0"/>
    </xf>
    <xf numFmtId="171" fontId="17" fillId="35" borderId="23" xfId="0" applyNumberFormat="1" applyFont="1" applyFill="1" applyBorder="1" applyAlignment="1" applyProtection="1">
      <alignment horizontal="left"/>
      <protection locked="0"/>
    </xf>
    <xf numFmtId="171" fontId="17" fillId="35" borderId="21" xfId="0" applyNumberFormat="1" applyFont="1" applyFill="1" applyBorder="1" applyAlignment="1" applyProtection="1">
      <alignment horizontal="left"/>
      <protection locked="0"/>
    </xf>
    <xf numFmtId="49" fontId="17" fillId="35" borderId="38" xfId="0" applyNumberFormat="1" applyFont="1" applyFill="1" applyBorder="1" applyAlignment="1" applyProtection="1">
      <alignment horizontal="center"/>
      <protection locked="0"/>
    </xf>
    <xf numFmtId="49" fontId="17" fillId="35" borderId="20" xfId="0" applyNumberFormat="1" applyFont="1" applyFill="1" applyBorder="1" applyAlignment="1" applyProtection="1">
      <alignment horizontal="center"/>
      <protection locked="0"/>
    </xf>
    <xf numFmtId="49" fontId="17" fillId="35" borderId="31" xfId="0" applyNumberFormat="1" applyFont="1" applyFill="1" applyBorder="1" applyAlignment="1" applyProtection="1">
      <alignment horizontal="center"/>
      <protection locked="0"/>
    </xf>
    <xf numFmtId="49" fontId="17" fillId="35" borderId="51" xfId="0" applyNumberFormat="1" applyFont="1" applyFill="1" applyBorder="1" applyAlignment="1" applyProtection="1">
      <alignment horizontal="center"/>
      <protection locked="0"/>
    </xf>
    <xf numFmtId="200" fontId="17" fillId="34" borderId="54" xfId="0" applyNumberFormat="1" applyFont="1" applyFill="1" applyBorder="1" applyAlignment="1" applyProtection="1">
      <alignment horizontal="left"/>
      <protection/>
    </xf>
    <xf numFmtId="200" fontId="17" fillId="34" borderId="55" xfId="0" applyNumberFormat="1" applyFont="1" applyFill="1" applyBorder="1" applyAlignment="1" applyProtection="1">
      <alignment horizontal="left"/>
      <protection/>
    </xf>
    <xf numFmtId="200" fontId="23" fillId="25" borderId="54" xfId="0" applyNumberFormat="1" applyFont="1" applyFill="1" applyBorder="1" applyAlignment="1" applyProtection="1">
      <alignment horizontal="center" vertical="center"/>
      <protection/>
    </xf>
    <xf numFmtId="200" fontId="23" fillId="25" borderId="55" xfId="0" applyNumberFormat="1" applyFont="1" applyFill="1" applyBorder="1" applyAlignment="1" applyProtection="1">
      <alignment horizontal="center" vertical="center"/>
      <protection/>
    </xf>
    <xf numFmtId="200" fontId="23" fillId="25" borderId="56" xfId="0" applyNumberFormat="1" applyFont="1" applyFill="1" applyBorder="1" applyAlignment="1" applyProtection="1">
      <alignment horizontal="center" vertical="center"/>
      <protection/>
    </xf>
    <xf numFmtId="200" fontId="23" fillId="25" borderId="57" xfId="0" applyNumberFormat="1" applyFont="1" applyFill="1" applyBorder="1" applyAlignment="1" applyProtection="1">
      <alignment horizontal="center" vertical="center"/>
      <protection/>
    </xf>
    <xf numFmtId="164" fontId="17" fillId="35" borderId="30" xfId="0" applyFont="1" applyFill="1" applyBorder="1" applyAlignment="1" applyProtection="1">
      <alignment horizontal="center"/>
      <protection locked="0"/>
    </xf>
    <xf numFmtId="164" fontId="17" fillId="35" borderId="51" xfId="0" applyFont="1" applyFill="1" applyBorder="1" applyAlignment="1" applyProtection="1">
      <alignment horizontal="center"/>
      <protection locked="0"/>
    </xf>
    <xf numFmtId="200" fontId="23" fillId="25" borderId="44" xfId="0" applyNumberFormat="1" applyFont="1" applyFill="1" applyBorder="1" applyAlignment="1" applyProtection="1">
      <alignment horizontal="center" vertical="center"/>
      <protection/>
    </xf>
    <xf numFmtId="200" fontId="23" fillId="25" borderId="35" xfId="0" applyNumberFormat="1" applyFont="1" applyFill="1" applyBorder="1" applyAlignment="1" applyProtection="1">
      <alignment horizontal="center" vertical="center"/>
      <protection/>
    </xf>
    <xf numFmtId="171" fontId="17" fillId="34" borderId="16" xfId="0" applyNumberFormat="1" applyFont="1" applyFill="1" applyBorder="1" applyAlignment="1" applyProtection="1">
      <alignment horizontal="center"/>
      <protection/>
    </xf>
    <xf numFmtId="171" fontId="17" fillId="34" borderId="20" xfId="0" applyNumberFormat="1" applyFont="1" applyFill="1" applyBorder="1" applyAlignment="1" applyProtection="1">
      <alignment horizontal="center"/>
      <protection/>
    </xf>
    <xf numFmtId="200" fontId="19" fillId="34" borderId="45" xfId="0" applyNumberFormat="1" applyFont="1" applyFill="1" applyBorder="1" applyAlignment="1" applyProtection="1">
      <alignment horizontal="center"/>
      <protection/>
    </xf>
    <xf numFmtId="200" fontId="19" fillId="34" borderId="64" xfId="0" applyNumberFormat="1" applyFont="1" applyFill="1" applyBorder="1" applyAlignment="1" applyProtection="1">
      <alignment horizontal="center"/>
      <protection/>
    </xf>
    <xf numFmtId="164" fontId="17" fillId="0" borderId="66" xfId="0" applyFont="1" applyBorder="1" applyAlignment="1">
      <alignment horizontal="center"/>
    </xf>
    <xf numFmtId="164" fontId="17" fillId="0" borderId="65" xfId="0" applyFont="1" applyBorder="1" applyAlignment="1">
      <alignment horizontal="center"/>
    </xf>
    <xf numFmtId="164" fontId="17" fillId="34" borderId="45" xfId="0" applyFont="1" applyFill="1" applyBorder="1" applyAlignment="1" applyProtection="1">
      <alignment horizontal="left" vertical="center"/>
      <protection/>
    </xf>
    <xf numFmtId="164" fontId="17" fillId="34" borderId="64" xfId="0" applyFont="1" applyFill="1" applyBorder="1" applyAlignment="1" applyProtection="1">
      <alignment horizontal="left" vertical="center"/>
      <protection/>
    </xf>
    <xf numFmtId="164" fontId="17" fillId="25" borderId="25" xfId="0" applyFont="1" applyFill="1" applyBorder="1" applyAlignment="1">
      <alignment horizontal="center"/>
    </xf>
    <xf numFmtId="164" fontId="17" fillId="25" borderId="68" xfId="0" applyFont="1" applyFill="1" applyBorder="1" applyAlignment="1">
      <alignment horizontal="center"/>
    </xf>
    <xf numFmtId="164" fontId="17" fillId="34" borderId="34" xfId="0" applyFont="1" applyFill="1" applyBorder="1" applyAlignment="1">
      <alignment horizontal="center"/>
    </xf>
    <xf numFmtId="49" fontId="17" fillId="32" borderId="0" xfId="0" applyNumberFormat="1" applyFont="1" applyFill="1" applyBorder="1" applyAlignment="1" applyProtection="1">
      <alignment horizontal="left" vertical="center" wrapText="1"/>
      <protection/>
    </xf>
    <xf numFmtId="49" fontId="17" fillId="32" borderId="55" xfId="0" applyNumberFormat="1" applyFont="1" applyFill="1" applyBorder="1" applyAlignment="1" applyProtection="1">
      <alignment horizontal="left" vertical="center" wrapText="1"/>
      <protection/>
    </xf>
    <xf numFmtId="164" fontId="19" fillId="32" borderId="45" xfId="0" applyFont="1" applyFill="1" applyBorder="1" applyAlignment="1">
      <alignment horizontal="center" vertical="center"/>
    </xf>
    <xf numFmtId="164" fontId="19" fillId="32" borderId="50" xfId="0" applyFont="1" applyFill="1" applyBorder="1" applyAlignment="1">
      <alignment horizontal="center" vertical="center"/>
    </xf>
    <xf numFmtId="164" fontId="19" fillId="32" borderId="64" xfId="0" applyFont="1" applyFill="1" applyBorder="1" applyAlignment="1">
      <alignment horizontal="center" vertical="center"/>
    </xf>
    <xf numFmtId="164" fontId="17" fillId="34" borderId="66" xfId="0" applyFont="1" applyFill="1" applyBorder="1" applyAlignment="1">
      <alignment horizontal="center"/>
    </xf>
    <xf numFmtId="164" fontId="17" fillId="34" borderId="65" xfId="0" applyFont="1" applyFill="1" applyBorder="1" applyAlignment="1">
      <alignment horizontal="center"/>
    </xf>
    <xf numFmtId="164" fontId="28" fillId="25" borderId="66" xfId="0" applyFont="1" applyFill="1" applyBorder="1" applyAlignment="1">
      <alignment horizontal="left" vertical="top" wrapText="1"/>
    </xf>
    <xf numFmtId="164" fontId="28" fillId="25" borderId="67" xfId="0" applyFont="1" applyFill="1" applyBorder="1" applyAlignment="1">
      <alignment horizontal="left" vertical="top" wrapText="1"/>
    </xf>
    <xf numFmtId="164" fontId="28" fillId="25" borderId="65" xfId="0" applyFont="1" applyFill="1" applyBorder="1" applyAlignment="1">
      <alignment horizontal="left" vertical="top" wrapText="1"/>
    </xf>
    <xf numFmtId="189" fontId="19" fillId="37" borderId="25" xfId="0" applyNumberFormat="1" applyFont="1" applyFill="1" applyBorder="1" applyAlignment="1" applyProtection="1">
      <alignment horizontal="center"/>
      <protection/>
    </xf>
    <xf numFmtId="189" fontId="19" fillId="37" borderId="68" xfId="0" applyNumberFormat="1" applyFont="1" applyFill="1" applyBorder="1" applyAlignment="1" applyProtection="1">
      <alignment horizontal="center"/>
      <protection/>
    </xf>
    <xf numFmtId="200" fontId="17" fillId="25" borderId="54" xfId="0" applyNumberFormat="1" applyFont="1" applyFill="1" applyBorder="1" applyAlignment="1">
      <alignment horizontal="center"/>
    </xf>
    <xf numFmtId="200" fontId="17" fillId="25" borderId="55" xfId="0" applyNumberFormat="1" applyFont="1" applyFill="1" applyBorder="1" applyAlignment="1">
      <alignment horizontal="center"/>
    </xf>
    <xf numFmtId="200" fontId="17" fillId="25" borderId="56" xfId="0" applyNumberFormat="1" applyFont="1" applyFill="1" applyBorder="1" applyAlignment="1">
      <alignment horizontal="center"/>
    </xf>
    <xf numFmtId="200" fontId="17" fillId="25" borderId="57" xfId="0" applyNumberFormat="1" applyFont="1" applyFill="1" applyBorder="1" applyAlignment="1">
      <alignment horizontal="center"/>
    </xf>
    <xf numFmtId="165" fontId="23" fillId="25" borderId="44" xfId="0" applyNumberFormat="1" applyFont="1" applyFill="1" applyBorder="1" applyAlignment="1" applyProtection="1">
      <alignment horizontal="center" vertical="center"/>
      <protection/>
    </xf>
    <xf numFmtId="165" fontId="23" fillId="25" borderId="35" xfId="0" applyNumberFormat="1" applyFont="1" applyFill="1" applyBorder="1" applyAlignment="1" applyProtection="1">
      <alignment horizontal="center" vertical="center"/>
      <protection/>
    </xf>
    <xf numFmtId="165" fontId="23" fillId="25" borderId="54" xfId="0" applyNumberFormat="1" applyFont="1" applyFill="1" applyBorder="1" applyAlignment="1" applyProtection="1">
      <alignment horizontal="center" vertical="center"/>
      <protection/>
    </xf>
    <xf numFmtId="165" fontId="23" fillId="25" borderId="55" xfId="0" applyNumberFormat="1" applyFont="1" applyFill="1" applyBorder="1" applyAlignment="1" applyProtection="1">
      <alignment horizontal="center" vertical="center"/>
      <protection/>
    </xf>
    <xf numFmtId="165" fontId="23" fillId="25" borderId="56" xfId="0" applyNumberFormat="1" applyFont="1" applyFill="1" applyBorder="1" applyAlignment="1" applyProtection="1">
      <alignment horizontal="center" vertical="center"/>
      <protection/>
    </xf>
    <xf numFmtId="165" fontId="23" fillId="25" borderId="57" xfId="0" applyNumberFormat="1" applyFont="1" applyFill="1" applyBorder="1" applyAlignment="1" applyProtection="1">
      <alignment horizontal="center" vertical="center"/>
      <protection/>
    </xf>
    <xf numFmtId="171" fontId="17" fillId="34" borderId="12" xfId="0" applyNumberFormat="1" applyFont="1" applyFill="1" applyBorder="1" applyAlignment="1" applyProtection="1">
      <alignment horizontal="center"/>
      <protection/>
    </xf>
    <xf numFmtId="171" fontId="17" fillId="34" borderId="13" xfId="0" applyNumberFormat="1" applyFont="1" applyFill="1" applyBorder="1" applyAlignment="1" applyProtection="1">
      <alignment horizontal="center"/>
      <protection/>
    </xf>
    <xf numFmtId="165" fontId="17" fillId="34" borderId="54" xfId="0" applyNumberFormat="1" applyFont="1" applyFill="1" applyBorder="1" applyAlignment="1" applyProtection="1">
      <alignment horizontal="left"/>
      <protection/>
    </xf>
    <xf numFmtId="165" fontId="17" fillId="34" borderId="55" xfId="0" applyNumberFormat="1" applyFont="1" applyFill="1" applyBorder="1" applyAlignment="1" applyProtection="1">
      <alignment horizontal="left"/>
      <protection/>
    </xf>
    <xf numFmtId="200" fontId="17" fillId="34" borderId="54" xfId="0" applyNumberFormat="1" applyFont="1" applyFill="1" applyBorder="1" applyAlignment="1">
      <alignment horizontal="left"/>
    </xf>
    <xf numFmtId="200" fontId="17" fillId="34" borderId="55" xfId="0" applyNumberFormat="1" applyFont="1" applyFill="1" applyBorder="1" applyAlignment="1">
      <alignment horizontal="left"/>
    </xf>
    <xf numFmtId="165" fontId="23" fillId="34" borderId="44" xfId="0" applyNumberFormat="1" applyFont="1" applyFill="1" applyBorder="1" applyAlignment="1" applyProtection="1">
      <alignment horizontal="center" vertical="center"/>
      <protection/>
    </xf>
    <xf numFmtId="200" fontId="19" fillId="34" borderId="45" xfId="0" applyNumberFormat="1" applyFont="1" applyFill="1" applyBorder="1" applyAlignment="1">
      <alignment horizontal="center"/>
    </xf>
    <xf numFmtId="200" fontId="19" fillId="34" borderId="64" xfId="0" applyNumberFormat="1" applyFont="1" applyFill="1" applyBorder="1" applyAlignment="1">
      <alignment horizontal="center"/>
    </xf>
    <xf numFmtId="165" fontId="19" fillId="37" borderId="25" xfId="0" applyNumberFormat="1" applyFont="1" applyFill="1" applyBorder="1" applyAlignment="1" applyProtection="1">
      <alignment horizontal="center"/>
      <protection/>
    </xf>
    <xf numFmtId="165" fontId="19" fillId="37" borderId="68" xfId="0" applyNumberFormat="1" applyFont="1" applyFill="1" applyBorder="1" applyAlignment="1" applyProtection="1">
      <alignment horizontal="center"/>
      <protection/>
    </xf>
    <xf numFmtId="200" fontId="19" fillId="37" borderId="45" xfId="0" applyNumberFormat="1" applyFont="1" applyFill="1" applyBorder="1" applyAlignment="1">
      <alignment horizontal="center"/>
    </xf>
    <xf numFmtId="200" fontId="19" fillId="37" borderId="64" xfId="0" applyNumberFormat="1" applyFont="1" applyFill="1" applyBorder="1" applyAlignment="1">
      <alignment horizontal="center"/>
    </xf>
    <xf numFmtId="165" fontId="19" fillId="34" borderId="45" xfId="0" applyNumberFormat="1" applyFont="1" applyFill="1" applyBorder="1" applyAlignment="1" applyProtection="1">
      <alignment horizontal="center"/>
      <protection/>
    </xf>
    <xf numFmtId="165" fontId="19" fillId="34" borderId="64" xfId="0" applyNumberFormat="1" applyFont="1" applyFill="1" applyBorder="1" applyAlignment="1" applyProtection="1">
      <alignment horizontal="center"/>
      <protection/>
    </xf>
    <xf numFmtId="165" fontId="17" fillId="34" borderId="45" xfId="0" applyNumberFormat="1" applyFont="1" applyFill="1" applyBorder="1" applyAlignment="1" applyProtection="1">
      <alignment horizontal="left" vertical="center"/>
      <protection/>
    </xf>
    <xf numFmtId="165" fontId="17" fillId="34" borderId="64" xfId="0" applyNumberFormat="1" applyFont="1" applyFill="1" applyBorder="1" applyAlignment="1" applyProtection="1">
      <alignment horizontal="left" vertical="center"/>
      <protection/>
    </xf>
    <xf numFmtId="200" fontId="17" fillId="34" borderId="45" xfId="0" applyNumberFormat="1" applyFont="1" applyFill="1" applyBorder="1" applyAlignment="1">
      <alignment horizontal="left" vertical="center"/>
    </xf>
    <xf numFmtId="200" fontId="17" fillId="34" borderId="64" xfId="0" applyNumberFormat="1" applyFont="1" applyFill="1" applyBorder="1" applyAlignment="1">
      <alignment horizontal="left" vertical="center"/>
    </xf>
    <xf numFmtId="200" fontId="17" fillId="0" borderId="66" xfId="0" applyNumberFormat="1" applyFont="1" applyBorder="1" applyAlignment="1">
      <alignment horizontal="center"/>
    </xf>
    <xf numFmtId="200" fontId="17" fillId="0" borderId="65" xfId="0" applyNumberFormat="1" applyFont="1" applyBorder="1" applyAlignment="1">
      <alignment horizontal="center"/>
    </xf>
    <xf numFmtId="49" fontId="17" fillId="35" borderId="23" xfId="0" applyNumberFormat="1" applyFont="1" applyFill="1" applyBorder="1" applyAlignment="1" applyProtection="1">
      <alignment horizontal="center"/>
      <protection locked="0"/>
    </xf>
    <xf numFmtId="49" fontId="17" fillId="35" borderId="40" xfId="0" applyNumberFormat="1" applyFont="1" applyFill="1" applyBorder="1" applyAlignment="1" applyProtection="1">
      <alignment horizontal="center"/>
      <protection locked="0"/>
    </xf>
    <xf numFmtId="49" fontId="17" fillId="35" borderId="21" xfId="0" applyNumberFormat="1" applyFont="1" applyFill="1" applyBorder="1" applyAlignment="1" applyProtection="1">
      <alignment horizontal="center"/>
      <protection locked="0"/>
    </xf>
    <xf numFmtId="49" fontId="17" fillId="35" borderId="16" xfId="0" applyNumberFormat="1" applyFont="1" applyFill="1" applyBorder="1" applyAlignment="1" applyProtection="1">
      <alignment horizontal="center"/>
      <protection locked="0"/>
    </xf>
    <xf numFmtId="49" fontId="17" fillId="39" borderId="50" xfId="0" applyNumberFormat="1" applyFont="1" applyFill="1" applyBorder="1" applyAlignment="1">
      <alignment horizontal="center"/>
    </xf>
    <xf numFmtId="164" fontId="17" fillId="0" borderId="36" xfId="0" applyFont="1" applyBorder="1" applyAlignment="1">
      <alignment horizontal="center" vertical="center"/>
    </xf>
    <xf numFmtId="164" fontId="17" fillId="0" borderId="20" xfId="0" applyFont="1" applyBorder="1" applyAlignment="1">
      <alignment horizontal="center" vertical="center"/>
    </xf>
    <xf numFmtId="164" fontId="17" fillId="0" borderId="13" xfId="0" applyFont="1" applyBorder="1" applyAlignment="1">
      <alignment horizontal="center" vertical="center"/>
    </xf>
    <xf numFmtId="164" fontId="17" fillId="0" borderId="37" xfId="0" applyFont="1" applyBorder="1" applyAlignment="1">
      <alignment horizontal="center" vertical="center"/>
    </xf>
    <xf numFmtId="164" fontId="17" fillId="0" borderId="10" xfId="0" applyFont="1" applyBorder="1" applyAlignment="1">
      <alignment horizontal="center" vertical="center"/>
    </xf>
    <xf numFmtId="164" fontId="17" fillId="0" borderId="16" xfId="0" applyFont="1" applyBorder="1" applyAlignment="1">
      <alignment horizontal="center" vertical="center"/>
    </xf>
    <xf numFmtId="164" fontId="17" fillId="0" borderId="38" xfId="0" applyFont="1" applyBorder="1" applyAlignment="1">
      <alignment horizontal="center" vertical="center"/>
    </xf>
    <xf numFmtId="3" fontId="19" fillId="35" borderId="16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1552575</xdr:colOff>
      <xdr:row>0</xdr:row>
      <xdr:rowOff>171450</xdr:rowOff>
    </xdr:from>
    <xdr:to>
      <xdr:col>17</xdr:col>
      <xdr:colOff>1009650</xdr:colOff>
      <xdr:row>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71450"/>
          <a:ext cx="1590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42</xdr:col>
      <xdr:colOff>314325</xdr:colOff>
      <xdr:row>0</xdr:row>
      <xdr:rowOff>161925</xdr:rowOff>
    </xdr:from>
    <xdr:to>
      <xdr:col>44</xdr:col>
      <xdr:colOff>619125</xdr:colOff>
      <xdr:row>1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22775" y="161925"/>
          <a:ext cx="1600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0</xdr:row>
      <xdr:rowOff>142875</xdr:rowOff>
    </xdr:from>
    <xdr:to>
      <xdr:col>24</xdr:col>
      <xdr:colOff>295275</xdr:colOff>
      <xdr:row>1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54450" y="142875"/>
          <a:ext cx="1590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1552575</xdr:colOff>
      <xdr:row>0</xdr:row>
      <xdr:rowOff>171450</xdr:rowOff>
    </xdr:from>
    <xdr:to>
      <xdr:col>17</xdr:col>
      <xdr:colOff>1009650</xdr:colOff>
      <xdr:row>1</xdr:row>
      <xdr:rowOff>114300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71450"/>
          <a:ext cx="1590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1209675</xdr:colOff>
      <xdr:row>0</xdr:row>
      <xdr:rowOff>152400</xdr:rowOff>
    </xdr:from>
    <xdr:to>
      <xdr:col>17</xdr:col>
      <xdr:colOff>666750</xdr:colOff>
      <xdr:row>1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152400"/>
          <a:ext cx="1590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37</xdr:col>
      <xdr:colOff>1676400</xdr:colOff>
      <xdr:row>0</xdr:row>
      <xdr:rowOff>161925</xdr:rowOff>
    </xdr:from>
    <xdr:to>
      <xdr:col>38</xdr:col>
      <xdr:colOff>1143000</xdr:colOff>
      <xdr:row>1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22775" y="161925"/>
          <a:ext cx="1600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79</xdr:row>
      <xdr:rowOff>76200</xdr:rowOff>
    </xdr:from>
    <xdr:to>
      <xdr:col>10</xdr:col>
      <xdr:colOff>257175</xdr:colOff>
      <xdr:row>87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72025" y="19621500"/>
          <a:ext cx="27432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447675</xdr:colOff>
      <xdr:row>79</xdr:row>
      <xdr:rowOff>95250</xdr:rowOff>
    </xdr:from>
    <xdr:to>
      <xdr:col>31</xdr:col>
      <xdr:colOff>295275</xdr:colOff>
      <xdr:row>87</xdr:row>
      <xdr:rowOff>200025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040725" y="19640550"/>
          <a:ext cx="27432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79</xdr:row>
      <xdr:rowOff>76200</xdr:rowOff>
    </xdr:from>
    <xdr:to>
      <xdr:col>10</xdr:col>
      <xdr:colOff>257175</xdr:colOff>
      <xdr:row>87</xdr:row>
      <xdr:rowOff>180975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72025" y="19621500"/>
          <a:ext cx="27432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447675</xdr:colOff>
      <xdr:row>79</xdr:row>
      <xdr:rowOff>95250</xdr:rowOff>
    </xdr:from>
    <xdr:to>
      <xdr:col>31</xdr:col>
      <xdr:colOff>295275</xdr:colOff>
      <xdr:row>87</xdr:row>
      <xdr:rowOff>200025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040725" y="19640550"/>
          <a:ext cx="27432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1552575</xdr:colOff>
      <xdr:row>0</xdr:row>
      <xdr:rowOff>171450</xdr:rowOff>
    </xdr:from>
    <xdr:to>
      <xdr:col>17</xdr:col>
      <xdr:colOff>1009650</xdr:colOff>
      <xdr:row>1</xdr:row>
      <xdr:rowOff>114300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171450"/>
          <a:ext cx="1590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48"/>
  <sheetViews>
    <sheetView tabSelected="1" zoomScaleSheetLayoutView="70" zoomScalePageLayoutView="0" workbookViewId="0" topLeftCell="A1">
      <selection activeCell="B90" sqref="B90"/>
    </sheetView>
  </sheetViews>
  <sheetFormatPr defaultColWidth="9.7109375" defaultRowHeight="12.75"/>
  <cols>
    <col min="1" max="1" width="1.1484375" style="3" customWidth="1"/>
    <col min="2" max="2" width="4.00390625" style="1" customWidth="1"/>
    <col min="3" max="3" width="12.7109375" style="1" customWidth="1"/>
    <col min="4" max="4" width="26.7109375" style="1" customWidth="1"/>
    <col min="5" max="5" width="6.00390625" style="1" customWidth="1"/>
    <col min="6" max="6" width="14.8515625" style="1" customWidth="1"/>
    <col min="7" max="7" width="10.7109375" style="1" customWidth="1"/>
    <col min="8" max="8" width="11.57421875" style="1" customWidth="1"/>
    <col min="9" max="10" width="10.57421875" style="1" customWidth="1"/>
    <col min="11" max="11" width="11.57421875" style="1" customWidth="1"/>
    <col min="12" max="12" width="11.421875" style="1" customWidth="1"/>
    <col min="13" max="13" width="16.7109375" style="1" customWidth="1"/>
    <col min="14" max="14" width="8.421875" style="1" customWidth="1"/>
    <col min="15" max="15" width="10.8515625" style="1" customWidth="1"/>
    <col min="16" max="16" width="10.57421875" style="1" customWidth="1"/>
    <col min="17" max="17" width="32.00390625" style="1" customWidth="1"/>
    <col min="18" max="18" width="18.7109375" style="1" customWidth="1"/>
    <col min="19" max="19" width="1.8515625" style="3" customWidth="1"/>
    <col min="20" max="20" width="10.421875" style="231" customWidth="1"/>
    <col min="21" max="21" width="5.140625" style="231" customWidth="1"/>
    <col min="22" max="22" width="1.7109375" style="3" customWidth="1"/>
    <col min="23" max="16384" width="9.7109375" style="3" customWidth="1"/>
  </cols>
  <sheetData>
    <row r="1" spans="2:21" ht="63.75" customHeight="1">
      <c r="B1" s="374" t="s">
        <v>217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6"/>
      <c r="T1" s="4"/>
      <c r="U1" s="4"/>
    </row>
    <row r="2" spans="2:21" ht="24" customHeight="1" thickBot="1">
      <c r="B2" s="377" t="s">
        <v>57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9"/>
      <c r="T2" s="4"/>
      <c r="U2" s="4"/>
    </row>
    <row r="3" spans="2:21" ht="8.25" customHeight="1">
      <c r="B3" s="328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30"/>
      <c r="T3" s="4"/>
      <c r="U3" s="4"/>
    </row>
    <row r="4" spans="2:21" ht="21" customHeight="1">
      <c r="B4" s="415" t="s">
        <v>8</v>
      </c>
      <c r="C4" s="410"/>
      <c r="D4" s="383"/>
      <c r="E4" s="384"/>
      <c r="F4" s="404" t="s">
        <v>90</v>
      </c>
      <c r="G4" s="404"/>
      <c r="H4" s="404"/>
      <c r="I4" s="405"/>
      <c r="J4" s="405"/>
      <c r="K4" s="406"/>
      <c r="L4" s="406"/>
      <c r="M4" s="409" t="s">
        <v>12</v>
      </c>
      <c r="N4" s="410"/>
      <c r="O4" s="385"/>
      <c r="P4" s="386"/>
      <c r="Q4" s="5" t="s">
        <v>38</v>
      </c>
      <c r="R4" s="6"/>
      <c r="T4" s="4"/>
      <c r="U4" s="4"/>
    </row>
    <row r="5" spans="2:21" ht="21" customHeight="1">
      <c r="B5" s="415" t="s">
        <v>37</v>
      </c>
      <c r="C5" s="410"/>
      <c r="D5" s="385"/>
      <c r="E5" s="386"/>
      <c r="F5" s="420" t="s">
        <v>91</v>
      </c>
      <c r="G5" s="409"/>
      <c r="H5" s="410"/>
      <c r="I5" s="385"/>
      <c r="J5" s="411"/>
      <c r="K5" s="411"/>
      <c r="L5" s="386"/>
      <c r="M5" s="409" t="s">
        <v>205</v>
      </c>
      <c r="N5" s="410"/>
      <c r="O5" s="412"/>
      <c r="P5" s="413"/>
      <c r="Q5" s="5" t="s">
        <v>39</v>
      </c>
      <c r="R5" s="7"/>
      <c r="T5" s="4"/>
      <c r="U5" s="4"/>
    </row>
    <row r="6" spans="2:21" ht="21" customHeight="1">
      <c r="B6" s="415" t="s">
        <v>9</v>
      </c>
      <c r="C6" s="410"/>
      <c r="D6" s="383"/>
      <c r="E6" s="384"/>
      <c r="F6" s="404" t="s">
        <v>92</v>
      </c>
      <c r="G6" s="404"/>
      <c r="H6" s="404"/>
      <c r="I6" s="385"/>
      <c r="J6" s="411"/>
      <c r="K6" s="411"/>
      <c r="L6" s="386"/>
      <c r="M6" s="440" t="s">
        <v>10</v>
      </c>
      <c r="N6" s="440"/>
      <c r="O6" s="445"/>
      <c r="P6" s="446"/>
      <c r="Q6" s="8" t="s">
        <v>40</v>
      </c>
      <c r="R6" s="7"/>
      <c r="T6" s="4"/>
      <c r="U6" s="4"/>
    </row>
    <row r="7" spans="2:22" ht="21" customHeight="1">
      <c r="B7" s="415" t="s">
        <v>89</v>
      </c>
      <c r="C7" s="410"/>
      <c r="D7" s="385"/>
      <c r="E7" s="386"/>
      <c r="F7" s="421" t="s">
        <v>21</v>
      </c>
      <c r="G7" s="422"/>
      <c r="H7" s="422"/>
      <c r="I7" s="9"/>
      <c r="J7" s="10"/>
      <c r="K7" s="11"/>
      <c r="L7" s="12"/>
      <c r="M7" s="407" t="s">
        <v>206</v>
      </c>
      <c r="N7" s="408"/>
      <c r="O7" s="385"/>
      <c r="P7" s="386"/>
      <c r="Q7" s="8" t="s">
        <v>41</v>
      </c>
      <c r="R7" s="7"/>
      <c r="T7" s="4"/>
      <c r="U7" s="13"/>
      <c r="V7" s="14"/>
    </row>
    <row r="8" spans="2:22" ht="20.25" customHeight="1" thickBot="1">
      <c r="B8" s="441" t="s">
        <v>140</v>
      </c>
      <c r="C8" s="442"/>
      <c r="D8" s="442"/>
      <c r="E8" s="442"/>
      <c r="F8" s="442"/>
      <c r="G8" s="442"/>
      <c r="H8" s="442"/>
      <c r="I8" s="442"/>
      <c r="J8" s="442"/>
      <c r="K8" s="443"/>
      <c r="L8" s="443"/>
      <c r="M8" s="443"/>
      <c r="N8" s="443"/>
      <c r="O8" s="443"/>
      <c r="P8" s="443"/>
      <c r="Q8" s="443"/>
      <c r="R8" s="444"/>
      <c r="T8" s="484" t="s">
        <v>218</v>
      </c>
      <c r="U8" s="484"/>
      <c r="V8" s="14"/>
    </row>
    <row r="9" spans="2:21" ht="45" customHeight="1">
      <c r="B9" s="447" t="s">
        <v>52</v>
      </c>
      <c r="C9" s="15" t="s">
        <v>25</v>
      </c>
      <c r="D9" s="16" t="s">
        <v>61</v>
      </c>
      <c r="E9" s="17" t="s">
        <v>102</v>
      </c>
      <c r="F9" s="18" t="s">
        <v>141</v>
      </c>
      <c r="G9" s="19" t="s">
        <v>139</v>
      </c>
      <c r="H9" s="16" t="s">
        <v>62</v>
      </c>
      <c r="I9" s="16" t="s">
        <v>44</v>
      </c>
      <c r="J9" s="16" t="s">
        <v>45</v>
      </c>
      <c r="K9" s="19" t="s">
        <v>201</v>
      </c>
      <c r="L9" s="16" t="s">
        <v>46</v>
      </c>
      <c r="M9" s="20" t="s">
        <v>60</v>
      </c>
      <c r="N9" s="19" t="s">
        <v>59</v>
      </c>
      <c r="O9" s="16" t="s">
        <v>208</v>
      </c>
      <c r="P9" s="16" t="s">
        <v>207</v>
      </c>
      <c r="Q9" s="18" t="s">
        <v>204</v>
      </c>
      <c r="R9" s="21" t="s">
        <v>26</v>
      </c>
      <c r="S9" s="22"/>
      <c r="T9" s="490" t="s">
        <v>78</v>
      </c>
      <c r="U9" s="491"/>
    </row>
    <row r="10" spans="2:21" ht="15" customHeight="1">
      <c r="B10" s="380"/>
      <c r="C10" s="23"/>
      <c r="D10" s="24"/>
      <c r="E10" s="25"/>
      <c r="F10" s="26"/>
      <c r="G10" s="27"/>
      <c r="H10" s="28"/>
      <c r="I10" s="28"/>
      <c r="J10" s="28"/>
      <c r="K10" s="29">
        <f aca="true" t="shared" si="0" ref="K10:K15">IF(H10=0,0,+H10*I10*J10*0.000007841/G10)</f>
        <v>0</v>
      </c>
      <c r="L10" s="30"/>
      <c r="M10" s="31"/>
      <c r="N10" s="32">
        <f aca="true" t="shared" si="1" ref="N10:N15">IF(L10=0,0,+K10-L10)</f>
        <v>0</v>
      </c>
      <c r="O10" s="33"/>
      <c r="P10" s="30"/>
      <c r="Q10" s="34">
        <f aca="true" t="shared" si="2" ref="Q10:Q15">+N10*P10</f>
        <v>0</v>
      </c>
      <c r="R10" s="35">
        <f aca="true" t="shared" si="3" ref="R10:R15">+(K10*O10-Q10)*E10</f>
        <v>0</v>
      </c>
      <c r="S10" s="36"/>
      <c r="T10" s="37" t="e">
        <f>#REF!-R10</f>
        <v>#REF!</v>
      </c>
      <c r="U10" s="38"/>
    </row>
    <row r="11" spans="2:21" ht="15" customHeight="1">
      <c r="B11" s="380"/>
      <c r="C11" s="39"/>
      <c r="D11" s="40"/>
      <c r="E11" s="41"/>
      <c r="F11" s="42"/>
      <c r="G11" s="43"/>
      <c r="H11" s="44"/>
      <c r="I11" s="44"/>
      <c r="J11" s="44"/>
      <c r="K11" s="29">
        <f t="shared" si="0"/>
        <v>0</v>
      </c>
      <c r="L11" s="45"/>
      <c r="M11" s="31"/>
      <c r="N11" s="46">
        <f t="shared" si="1"/>
        <v>0</v>
      </c>
      <c r="O11" s="47"/>
      <c r="P11" s="45"/>
      <c r="Q11" s="48">
        <f t="shared" si="2"/>
        <v>0</v>
      </c>
      <c r="R11" s="35">
        <f t="shared" si="3"/>
        <v>0</v>
      </c>
      <c r="S11" s="36"/>
      <c r="T11" s="37" t="e">
        <f>#REF!-R11</f>
        <v>#REF!</v>
      </c>
      <c r="U11" s="49"/>
    </row>
    <row r="12" spans="2:21" ht="15" customHeight="1">
      <c r="B12" s="380"/>
      <c r="C12" s="39"/>
      <c r="D12" s="40"/>
      <c r="E12" s="50"/>
      <c r="F12" s="45"/>
      <c r="G12" s="43"/>
      <c r="H12" s="44"/>
      <c r="I12" s="44"/>
      <c r="J12" s="44"/>
      <c r="K12" s="29">
        <f t="shared" si="0"/>
        <v>0</v>
      </c>
      <c r="L12" s="45"/>
      <c r="M12" s="31"/>
      <c r="N12" s="46">
        <f t="shared" si="1"/>
        <v>0</v>
      </c>
      <c r="O12" s="45"/>
      <c r="P12" s="45"/>
      <c r="Q12" s="48">
        <f t="shared" si="2"/>
        <v>0</v>
      </c>
      <c r="R12" s="35">
        <f t="shared" si="3"/>
        <v>0</v>
      </c>
      <c r="S12" s="36"/>
      <c r="T12" s="37" t="e">
        <f>#REF!-R12</f>
        <v>#REF!</v>
      </c>
      <c r="U12" s="49"/>
    </row>
    <row r="13" spans="2:21" ht="15" customHeight="1">
      <c r="B13" s="380"/>
      <c r="C13" s="39"/>
      <c r="D13" s="40"/>
      <c r="E13" s="50"/>
      <c r="F13" s="45"/>
      <c r="G13" s="43"/>
      <c r="H13" s="44"/>
      <c r="I13" s="44"/>
      <c r="J13" s="44"/>
      <c r="K13" s="29">
        <f t="shared" si="0"/>
        <v>0</v>
      </c>
      <c r="L13" s="45"/>
      <c r="M13" s="31"/>
      <c r="N13" s="46">
        <f t="shared" si="1"/>
        <v>0</v>
      </c>
      <c r="O13" s="45"/>
      <c r="P13" s="45"/>
      <c r="Q13" s="48">
        <f t="shared" si="2"/>
        <v>0</v>
      </c>
      <c r="R13" s="35">
        <f t="shared" si="3"/>
        <v>0</v>
      </c>
      <c r="S13" s="36"/>
      <c r="T13" s="37" t="e">
        <f>#REF!-R13</f>
        <v>#REF!</v>
      </c>
      <c r="U13" s="49"/>
    </row>
    <row r="14" spans="2:21" ht="15" customHeight="1">
      <c r="B14" s="380"/>
      <c r="C14" s="39"/>
      <c r="D14" s="40"/>
      <c r="E14" s="41"/>
      <c r="F14" s="42"/>
      <c r="G14" s="43"/>
      <c r="H14" s="44"/>
      <c r="I14" s="44"/>
      <c r="J14" s="44"/>
      <c r="K14" s="29">
        <f t="shared" si="0"/>
        <v>0</v>
      </c>
      <c r="L14" s="45"/>
      <c r="M14" s="31"/>
      <c r="N14" s="46">
        <f t="shared" si="1"/>
        <v>0</v>
      </c>
      <c r="O14" s="45"/>
      <c r="P14" s="45"/>
      <c r="Q14" s="48">
        <f t="shared" si="2"/>
        <v>0</v>
      </c>
      <c r="R14" s="35">
        <f t="shared" si="3"/>
        <v>0</v>
      </c>
      <c r="S14" s="36"/>
      <c r="T14" s="37" t="e">
        <f>#REF!-R14</f>
        <v>#REF!</v>
      </c>
      <c r="U14" s="49"/>
    </row>
    <row r="15" spans="2:21" ht="15" customHeight="1" thickBot="1">
      <c r="B15" s="380"/>
      <c r="C15" s="51"/>
      <c r="D15" s="52"/>
      <c r="E15" s="53"/>
      <c r="F15" s="54"/>
      <c r="G15" s="55"/>
      <c r="H15" s="56"/>
      <c r="I15" s="56"/>
      <c r="J15" s="56"/>
      <c r="K15" s="29">
        <f t="shared" si="0"/>
        <v>0</v>
      </c>
      <c r="L15" s="57"/>
      <c r="M15" s="31"/>
      <c r="N15" s="58">
        <f t="shared" si="1"/>
        <v>0</v>
      </c>
      <c r="O15" s="57"/>
      <c r="P15" s="57"/>
      <c r="Q15" s="59">
        <f t="shared" si="2"/>
        <v>0</v>
      </c>
      <c r="R15" s="35">
        <f t="shared" si="3"/>
        <v>0</v>
      </c>
      <c r="T15" s="37" t="e">
        <f>#REF!-R15</f>
        <v>#REF!</v>
      </c>
      <c r="U15" s="60"/>
    </row>
    <row r="16" spans="2:21" ht="15" customHeight="1" thickBot="1">
      <c r="B16" s="381"/>
      <c r="C16" s="417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9"/>
      <c r="Q16" s="61" t="s">
        <v>71</v>
      </c>
      <c r="R16" s="62">
        <f>SUM(R10:R15)</f>
        <v>0</v>
      </c>
      <c r="T16" s="354" t="e">
        <f>#REF!-R16</f>
        <v>#REF!</v>
      </c>
      <c r="U16" s="355"/>
    </row>
    <row r="17" spans="2:21" s="63" customFormat="1" ht="49.5" customHeight="1">
      <c r="B17" s="382" t="s">
        <v>51</v>
      </c>
      <c r="C17" s="64" t="s">
        <v>16</v>
      </c>
      <c r="D17" s="65" t="s">
        <v>17</v>
      </c>
      <c r="E17" s="66" t="s">
        <v>102</v>
      </c>
      <c r="F17" s="66" t="s">
        <v>30</v>
      </c>
      <c r="G17" s="66" t="s">
        <v>142</v>
      </c>
      <c r="H17" s="66" t="s">
        <v>212</v>
      </c>
      <c r="I17" s="66" t="s">
        <v>73</v>
      </c>
      <c r="J17" s="67" t="s">
        <v>74</v>
      </c>
      <c r="K17" s="66" t="s">
        <v>63</v>
      </c>
      <c r="L17" s="66" t="s">
        <v>64</v>
      </c>
      <c r="M17" s="66" t="s">
        <v>65</v>
      </c>
      <c r="N17" s="68" t="s">
        <v>66</v>
      </c>
      <c r="O17" s="68" t="s">
        <v>209</v>
      </c>
      <c r="P17" s="68" t="s">
        <v>69</v>
      </c>
      <c r="Q17" s="69" t="s">
        <v>70</v>
      </c>
      <c r="R17" s="70" t="s">
        <v>26</v>
      </c>
      <c r="T17" s="478" t="s">
        <v>51</v>
      </c>
      <c r="U17" s="479"/>
    </row>
    <row r="18" spans="2:21" ht="15" customHeight="1">
      <c r="B18" s="380"/>
      <c r="C18" s="23"/>
      <c r="D18" s="24"/>
      <c r="E18" s="25"/>
      <c r="F18" s="71"/>
      <c r="G18" s="27"/>
      <c r="H18" s="72"/>
      <c r="I18" s="27"/>
      <c r="J18" s="73">
        <f aca="true" t="shared" si="4" ref="J18:J23">I18*G18</f>
        <v>0</v>
      </c>
      <c r="K18" s="74"/>
      <c r="L18" s="72"/>
      <c r="M18" s="31">
        <f aca="true" t="shared" si="5" ref="M18:M23">IF(H18=0,0,H18/J18)</f>
        <v>0</v>
      </c>
      <c r="N18" s="74"/>
      <c r="O18" s="72"/>
      <c r="P18" s="27"/>
      <c r="Q18" s="75">
        <f aca="true" t="shared" si="6" ref="Q18:Q23">IF(N18=0,0,+N18*O18/P18/G18)</f>
        <v>0</v>
      </c>
      <c r="R18" s="76">
        <f aca="true" t="shared" si="7" ref="R18:R23">(M18+Q18)*E18</f>
        <v>0</v>
      </c>
      <c r="S18" s="77"/>
      <c r="T18" s="78" t="e">
        <f>#REF!-R18</f>
        <v>#REF!</v>
      </c>
      <c r="U18" s="38"/>
    </row>
    <row r="19" spans="2:21" ht="15" customHeight="1">
      <c r="B19" s="380"/>
      <c r="C19" s="39"/>
      <c r="D19" s="40"/>
      <c r="E19" s="41"/>
      <c r="F19" s="79"/>
      <c r="G19" s="43"/>
      <c r="H19" s="72"/>
      <c r="I19" s="43"/>
      <c r="J19" s="73">
        <f t="shared" si="4"/>
        <v>0</v>
      </c>
      <c r="K19" s="80"/>
      <c r="L19" s="81"/>
      <c r="M19" s="31">
        <f t="shared" si="5"/>
        <v>0</v>
      </c>
      <c r="N19" s="74"/>
      <c r="O19" s="81"/>
      <c r="P19" s="43"/>
      <c r="Q19" s="75">
        <f t="shared" si="6"/>
        <v>0</v>
      </c>
      <c r="R19" s="76">
        <f t="shared" si="7"/>
        <v>0</v>
      </c>
      <c r="S19" s="77"/>
      <c r="T19" s="78" t="e">
        <f>#REF!-R19</f>
        <v>#REF!</v>
      </c>
      <c r="U19" s="49"/>
    </row>
    <row r="20" spans="2:21" ht="15" customHeight="1">
      <c r="B20" s="380"/>
      <c r="C20" s="39"/>
      <c r="D20" s="40"/>
      <c r="E20" s="50"/>
      <c r="F20" s="79"/>
      <c r="G20" s="43"/>
      <c r="H20" s="72"/>
      <c r="I20" s="43"/>
      <c r="J20" s="73">
        <f t="shared" si="4"/>
        <v>0</v>
      </c>
      <c r="K20" s="82"/>
      <c r="L20" s="81"/>
      <c r="M20" s="31">
        <f t="shared" si="5"/>
        <v>0</v>
      </c>
      <c r="N20" s="74"/>
      <c r="O20" s="81"/>
      <c r="P20" s="43"/>
      <c r="Q20" s="75">
        <f t="shared" si="6"/>
        <v>0</v>
      </c>
      <c r="R20" s="76">
        <f t="shared" si="7"/>
        <v>0</v>
      </c>
      <c r="S20" s="77"/>
      <c r="T20" s="78" t="e">
        <f>#REF!-R20</f>
        <v>#REF!</v>
      </c>
      <c r="U20" s="49"/>
    </row>
    <row r="21" spans="2:21" ht="15" customHeight="1">
      <c r="B21" s="380"/>
      <c r="C21" s="39"/>
      <c r="D21" s="40"/>
      <c r="E21" s="50"/>
      <c r="F21" s="79"/>
      <c r="G21" s="43"/>
      <c r="H21" s="72"/>
      <c r="I21" s="43"/>
      <c r="J21" s="73">
        <f t="shared" si="4"/>
        <v>0</v>
      </c>
      <c r="K21" s="82"/>
      <c r="L21" s="81"/>
      <c r="M21" s="31">
        <f t="shared" si="5"/>
        <v>0</v>
      </c>
      <c r="N21" s="74"/>
      <c r="O21" s="81"/>
      <c r="P21" s="43"/>
      <c r="Q21" s="75">
        <f t="shared" si="6"/>
        <v>0</v>
      </c>
      <c r="R21" s="76">
        <f t="shared" si="7"/>
        <v>0</v>
      </c>
      <c r="S21" s="77"/>
      <c r="T21" s="78" t="e">
        <f>#REF!-R21</f>
        <v>#REF!</v>
      </c>
      <c r="U21" s="49"/>
    </row>
    <row r="22" spans="2:21" ht="15" customHeight="1">
      <c r="B22" s="380"/>
      <c r="C22" s="39"/>
      <c r="D22" s="40"/>
      <c r="E22" s="41"/>
      <c r="F22" s="79"/>
      <c r="G22" s="43"/>
      <c r="H22" s="72"/>
      <c r="I22" s="43"/>
      <c r="J22" s="73">
        <f t="shared" si="4"/>
        <v>0</v>
      </c>
      <c r="K22" s="82"/>
      <c r="L22" s="81"/>
      <c r="M22" s="31">
        <f t="shared" si="5"/>
        <v>0</v>
      </c>
      <c r="N22" s="74"/>
      <c r="O22" s="81"/>
      <c r="P22" s="43"/>
      <c r="Q22" s="75">
        <f t="shared" si="6"/>
        <v>0</v>
      </c>
      <c r="R22" s="76">
        <f t="shared" si="7"/>
        <v>0</v>
      </c>
      <c r="S22" s="77"/>
      <c r="T22" s="78" t="e">
        <f>#REF!-R22</f>
        <v>#REF!</v>
      </c>
      <c r="U22" s="49"/>
    </row>
    <row r="23" spans="2:21" ht="15" customHeight="1" thickBot="1">
      <c r="B23" s="380"/>
      <c r="C23" s="51"/>
      <c r="D23" s="52"/>
      <c r="E23" s="53"/>
      <c r="F23" s="83"/>
      <c r="G23" s="55"/>
      <c r="H23" s="84"/>
      <c r="I23" s="55"/>
      <c r="J23" s="85">
        <f t="shared" si="4"/>
        <v>0</v>
      </c>
      <c r="K23" s="86"/>
      <c r="L23" s="84"/>
      <c r="M23" s="87">
        <f t="shared" si="5"/>
        <v>0</v>
      </c>
      <c r="N23" s="86"/>
      <c r="O23" s="84"/>
      <c r="P23" s="55"/>
      <c r="Q23" s="75">
        <f t="shared" si="6"/>
        <v>0</v>
      </c>
      <c r="R23" s="76">
        <f t="shared" si="7"/>
        <v>0</v>
      </c>
      <c r="S23" s="77"/>
      <c r="T23" s="78" t="e">
        <f>#REF!-R23</f>
        <v>#REF!</v>
      </c>
      <c r="U23" s="60"/>
    </row>
    <row r="24" spans="2:21" ht="13.5" customHeight="1" thickBot="1">
      <c r="B24" s="381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88" t="s">
        <v>72</v>
      </c>
      <c r="R24" s="62">
        <f>SUM(R18:R23)</f>
        <v>0</v>
      </c>
      <c r="T24" s="354" t="e">
        <f>#REF!-R24</f>
        <v>#REF!</v>
      </c>
      <c r="U24" s="355"/>
    </row>
    <row r="25" spans="2:21" s="63" customFormat="1" ht="49.5" customHeight="1">
      <c r="B25" s="382" t="s">
        <v>146</v>
      </c>
      <c r="C25" s="64" t="s">
        <v>16</v>
      </c>
      <c r="D25" s="65" t="s">
        <v>17</v>
      </c>
      <c r="E25" s="66" t="s">
        <v>102</v>
      </c>
      <c r="F25" s="66" t="s">
        <v>4</v>
      </c>
      <c r="G25" s="66" t="s">
        <v>150</v>
      </c>
      <c r="H25" s="66" t="s">
        <v>211</v>
      </c>
      <c r="I25" s="67" t="s">
        <v>74</v>
      </c>
      <c r="J25" s="67" t="s">
        <v>148</v>
      </c>
      <c r="K25" s="66" t="s">
        <v>147</v>
      </c>
      <c r="L25" s="67" t="s">
        <v>210</v>
      </c>
      <c r="M25" s="89" t="s">
        <v>149</v>
      </c>
      <c r="N25" s="90"/>
      <c r="O25" s="91"/>
      <c r="P25" s="92"/>
      <c r="Q25" s="93"/>
      <c r="R25" s="70" t="s">
        <v>26</v>
      </c>
      <c r="T25" s="478" t="s">
        <v>155</v>
      </c>
      <c r="U25" s="479"/>
    </row>
    <row r="26" spans="2:21" ht="15" customHeight="1">
      <c r="B26" s="380"/>
      <c r="C26" s="94"/>
      <c r="D26" s="24"/>
      <c r="E26" s="25"/>
      <c r="F26" s="71"/>
      <c r="G26" s="95"/>
      <c r="H26" s="72"/>
      <c r="I26" s="96"/>
      <c r="J26" s="97">
        <f aca="true" t="shared" si="8" ref="J26:J31">IF(H26=0,0,H26/I26)</f>
        <v>0</v>
      </c>
      <c r="K26" s="74"/>
      <c r="L26" s="72"/>
      <c r="M26" s="98">
        <f aca="true" t="shared" si="9" ref="M26:M31">K26*L26</f>
        <v>0</v>
      </c>
      <c r="N26" s="99"/>
      <c r="O26" s="100" t="s">
        <v>11</v>
      </c>
      <c r="P26" s="100"/>
      <c r="Q26" s="93"/>
      <c r="R26" s="76">
        <f aca="true" t="shared" si="10" ref="R26:R31">(J26+M26)*E26</f>
        <v>0</v>
      </c>
      <c r="S26" s="77"/>
      <c r="T26" s="78" t="e">
        <f>#REF!-R26</f>
        <v>#REF!</v>
      </c>
      <c r="U26" s="38"/>
    </row>
    <row r="27" spans="2:21" ht="15" customHeight="1">
      <c r="B27" s="380"/>
      <c r="C27" s="101"/>
      <c r="D27" s="40"/>
      <c r="E27" s="41"/>
      <c r="F27" s="79"/>
      <c r="G27" s="102"/>
      <c r="H27" s="72"/>
      <c r="I27" s="50"/>
      <c r="J27" s="97">
        <f t="shared" si="8"/>
        <v>0</v>
      </c>
      <c r="K27" s="80"/>
      <c r="L27" s="81"/>
      <c r="M27" s="98">
        <f t="shared" si="9"/>
        <v>0</v>
      </c>
      <c r="N27" s="99"/>
      <c r="O27" s="100"/>
      <c r="P27" s="100"/>
      <c r="Q27" s="93"/>
      <c r="R27" s="76">
        <f t="shared" si="10"/>
        <v>0</v>
      </c>
      <c r="S27" s="77"/>
      <c r="T27" s="78" t="e">
        <f>#REF!-R27</f>
        <v>#REF!</v>
      </c>
      <c r="U27" s="49"/>
    </row>
    <row r="28" spans="2:21" ht="15" customHeight="1">
      <c r="B28" s="380"/>
      <c r="C28" s="101"/>
      <c r="D28" s="40"/>
      <c r="E28" s="50"/>
      <c r="F28" s="79"/>
      <c r="G28" s="102"/>
      <c r="H28" s="72"/>
      <c r="I28" s="50"/>
      <c r="J28" s="97">
        <f t="shared" si="8"/>
        <v>0</v>
      </c>
      <c r="K28" s="82"/>
      <c r="L28" s="81"/>
      <c r="M28" s="98">
        <f t="shared" si="9"/>
        <v>0</v>
      </c>
      <c r="N28" s="93"/>
      <c r="O28" s="93"/>
      <c r="P28" s="93"/>
      <c r="Q28" s="93"/>
      <c r="R28" s="76">
        <f t="shared" si="10"/>
        <v>0</v>
      </c>
      <c r="S28" s="77"/>
      <c r="T28" s="78" t="e">
        <f>#REF!-R28</f>
        <v>#REF!</v>
      </c>
      <c r="U28" s="49"/>
    </row>
    <row r="29" spans="2:21" ht="15" customHeight="1">
      <c r="B29" s="380"/>
      <c r="C29" s="101"/>
      <c r="D29" s="40"/>
      <c r="E29" s="50"/>
      <c r="F29" s="79"/>
      <c r="G29" s="102"/>
      <c r="H29" s="72"/>
      <c r="I29" s="50"/>
      <c r="J29" s="97">
        <f t="shared" si="8"/>
        <v>0</v>
      </c>
      <c r="K29" s="82"/>
      <c r="L29" s="81"/>
      <c r="M29" s="98">
        <f t="shared" si="9"/>
        <v>0</v>
      </c>
      <c r="N29" s="93"/>
      <c r="O29" s="93"/>
      <c r="P29" s="93"/>
      <c r="Q29" s="93"/>
      <c r="R29" s="76">
        <f t="shared" si="10"/>
        <v>0</v>
      </c>
      <c r="S29" s="77"/>
      <c r="T29" s="78" t="e">
        <f>#REF!-R29</f>
        <v>#REF!</v>
      </c>
      <c r="U29" s="49"/>
    </row>
    <row r="30" spans="2:21" ht="15" customHeight="1">
      <c r="B30" s="380"/>
      <c r="C30" s="101"/>
      <c r="D30" s="40"/>
      <c r="E30" s="41"/>
      <c r="F30" s="79"/>
      <c r="G30" s="102"/>
      <c r="H30" s="72"/>
      <c r="I30" s="50"/>
      <c r="J30" s="97">
        <f t="shared" si="8"/>
        <v>0</v>
      </c>
      <c r="K30" s="82"/>
      <c r="L30" s="81"/>
      <c r="M30" s="98">
        <f t="shared" si="9"/>
        <v>0</v>
      </c>
      <c r="N30" s="93"/>
      <c r="O30" s="93"/>
      <c r="P30" s="93"/>
      <c r="Q30" s="93"/>
      <c r="R30" s="76">
        <f t="shared" si="10"/>
        <v>0</v>
      </c>
      <c r="S30" s="77"/>
      <c r="T30" s="78" t="e">
        <f>#REF!-R30</f>
        <v>#REF!</v>
      </c>
      <c r="U30" s="49"/>
    </row>
    <row r="31" spans="2:21" ht="15" customHeight="1" thickBot="1">
      <c r="B31" s="380"/>
      <c r="C31" s="103"/>
      <c r="D31" s="52"/>
      <c r="E31" s="53"/>
      <c r="F31" s="83"/>
      <c r="G31" s="104"/>
      <c r="H31" s="84"/>
      <c r="I31" s="105"/>
      <c r="J31" s="106">
        <f t="shared" si="8"/>
        <v>0</v>
      </c>
      <c r="K31" s="86"/>
      <c r="L31" s="84"/>
      <c r="M31" s="107">
        <f t="shared" si="9"/>
        <v>0</v>
      </c>
      <c r="N31" s="108"/>
      <c r="O31" s="109"/>
      <c r="P31" s="109"/>
      <c r="Q31" s="93"/>
      <c r="R31" s="110">
        <f t="shared" si="10"/>
        <v>0</v>
      </c>
      <c r="S31" s="77"/>
      <c r="T31" s="78" t="e">
        <f>#REF!-R31</f>
        <v>#REF!</v>
      </c>
      <c r="U31" s="60"/>
    </row>
    <row r="32" spans="2:21" ht="13.5" customHeight="1" thickBot="1">
      <c r="B32" s="381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88" t="s">
        <v>156</v>
      </c>
      <c r="R32" s="62">
        <f>SUM(R26:R31)</f>
        <v>0</v>
      </c>
      <c r="T32" s="354" t="e">
        <f>#REF!-R32</f>
        <v>#REF!</v>
      </c>
      <c r="U32" s="355"/>
    </row>
    <row r="33" spans="2:21" ht="39.75" customHeight="1">
      <c r="B33" s="414" t="s">
        <v>50</v>
      </c>
      <c r="C33" s="111" t="s">
        <v>16</v>
      </c>
      <c r="D33" s="398" t="s">
        <v>4</v>
      </c>
      <c r="E33" s="399"/>
      <c r="F33" s="399"/>
      <c r="G33" s="400"/>
      <c r="H33" s="112" t="s">
        <v>22</v>
      </c>
      <c r="I33" s="112" t="s">
        <v>24</v>
      </c>
      <c r="J33" s="112" t="s">
        <v>75</v>
      </c>
      <c r="K33" s="112" t="s">
        <v>29</v>
      </c>
      <c r="L33" s="112" t="s">
        <v>76</v>
      </c>
      <c r="M33" s="90"/>
      <c r="N33" s="91"/>
      <c r="O33" s="92"/>
      <c r="P33" s="113"/>
      <c r="Q33" s="114"/>
      <c r="R33" s="115" t="s">
        <v>26</v>
      </c>
      <c r="T33" s="478" t="s">
        <v>50</v>
      </c>
      <c r="U33" s="479"/>
    </row>
    <row r="34" spans="2:21" ht="15" customHeight="1">
      <c r="B34" s="414"/>
      <c r="C34" s="116"/>
      <c r="D34" s="349"/>
      <c r="E34" s="350"/>
      <c r="F34" s="350"/>
      <c r="G34" s="351"/>
      <c r="H34" s="27"/>
      <c r="I34" s="27"/>
      <c r="J34" s="72"/>
      <c r="K34" s="27"/>
      <c r="L34" s="117">
        <f>IF(J34=0,0,J34/(H34*K34))</f>
        <v>0</v>
      </c>
      <c r="M34" s="99"/>
      <c r="N34" s="100" t="s">
        <v>11</v>
      </c>
      <c r="O34" s="100"/>
      <c r="P34" s="100"/>
      <c r="Q34" s="118"/>
      <c r="R34" s="119">
        <f>IF(H34=0,0,K34*L34)</f>
        <v>0</v>
      </c>
      <c r="T34" s="37" t="e">
        <f>#REF!-R34</f>
        <v>#REF!</v>
      </c>
      <c r="U34" s="49"/>
    </row>
    <row r="35" spans="2:21" ht="15" customHeight="1">
      <c r="B35" s="414"/>
      <c r="C35" s="120"/>
      <c r="D35" s="349"/>
      <c r="E35" s="350"/>
      <c r="F35" s="350"/>
      <c r="G35" s="351"/>
      <c r="H35" s="43"/>
      <c r="I35" s="43"/>
      <c r="J35" s="81"/>
      <c r="K35" s="43"/>
      <c r="L35" s="121">
        <f>IF(J35=0,0,J35/(H35*K35))</f>
        <v>0</v>
      </c>
      <c r="M35" s="99"/>
      <c r="N35" s="100"/>
      <c r="O35" s="100"/>
      <c r="P35" s="100"/>
      <c r="Q35" s="118"/>
      <c r="R35" s="122">
        <f>IF(H35=0,0,K35*L35)</f>
        <v>0</v>
      </c>
      <c r="T35" s="37" t="e">
        <f>#REF!-R35</f>
        <v>#REF!</v>
      </c>
      <c r="U35" s="49"/>
    </row>
    <row r="36" spans="2:21" ht="15" customHeight="1">
      <c r="B36" s="414"/>
      <c r="C36" s="120"/>
      <c r="D36" s="349"/>
      <c r="E36" s="350"/>
      <c r="F36" s="350"/>
      <c r="G36" s="351"/>
      <c r="H36" s="43"/>
      <c r="I36" s="43"/>
      <c r="J36" s="81"/>
      <c r="K36" s="43"/>
      <c r="L36" s="121">
        <f>IF(J36=0,0,J36/(H36*K36))</f>
        <v>0</v>
      </c>
      <c r="M36" s="123"/>
      <c r="N36" s="100"/>
      <c r="O36" s="100"/>
      <c r="P36" s="100"/>
      <c r="Q36" s="118"/>
      <c r="R36" s="122">
        <f>IF(H36=0,0,J36/H36)</f>
        <v>0</v>
      </c>
      <c r="T36" s="37" t="e">
        <f>#REF!-R36</f>
        <v>#REF!</v>
      </c>
      <c r="U36" s="49"/>
    </row>
    <row r="37" spans="2:21" ht="15" customHeight="1">
      <c r="B37" s="414"/>
      <c r="C37" s="120"/>
      <c r="D37" s="349"/>
      <c r="E37" s="350"/>
      <c r="F37" s="350"/>
      <c r="G37" s="351"/>
      <c r="H37" s="43"/>
      <c r="I37" s="43"/>
      <c r="J37" s="81"/>
      <c r="K37" s="43"/>
      <c r="L37" s="121">
        <f>IF(J37=0,0,J37/(H37*K37))</f>
        <v>0</v>
      </c>
      <c r="M37" s="123"/>
      <c r="N37" s="100"/>
      <c r="O37" s="100"/>
      <c r="P37" s="100"/>
      <c r="Q37" s="118"/>
      <c r="R37" s="122">
        <f>IF(H37=0,0,J37/H37)</f>
        <v>0</v>
      </c>
      <c r="T37" s="37" t="e">
        <f>#REF!-R37</f>
        <v>#REF!</v>
      </c>
      <c r="U37" s="49"/>
    </row>
    <row r="38" spans="2:21" ht="15" customHeight="1" thickBot="1">
      <c r="B38" s="414"/>
      <c r="C38" s="124"/>
      <c r="D38" s="392"/>
      <c r="E38" s="393"/>
      <c r="F38" s="393"/>
      <c r="G38" s="394"/>
      <c r="H38" s="55"/>
      <c r="I38" s="55"/>
      <c r="J38" s="84"/>
      <c r="K38" s="55"/>
      <c r="L38" s="125">
        <f>IF(J38=0,0,J38/(H38*K38))</f>
        <v>0</v>
      </c>
      <c r="M38" s="126"/>
      <c r="N38" s="126" t="s">
        <v>11</v>
      </c>
      <c r="O38" s="127"/>
      <c r="P38" s="127"/>
      <c r="Q38" s="118"/>
      <c r="R38" s="122">
        <f>IF(H38=0,0,J38/H38)</f>
        <v>0</v>
      </c>
      <c r="T38" s="37" t="e">
        <f>#REF!-R38</f>
        <v>#REF!</v>
      </c>
      <c r="U38" s="49"/>
    </row>
    <row r="39" spans="2:21" ht="15" customHeight="1" thickBot="1">
      <c r="B39" s="414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128" t="s">
        <v>157</v>
      </c>
      <c r="R39" s="62">
        <f>SUM(R34:R38)</f>
        <v>0</v>
      </c>
      <c r="T39" s="354" t="e">
        <f>#REF!-R39</f>
        <v>#REF!</v>
      </c>
      <c r="U39" s="355"/>
    </row>
    <row r="40" spans="2:21" ht="25.5" customHeight="1">
      <c r="B40" s="414" t="s">
        <v>49</v>
      </c>
      <c r="C40" s="111" t="s">
        <v>16</v>
      </c>
      <c r="D40" s="388" t="s">
        <v>23</v>
      </c>
      <c r="E40" s="389"/>
      <c r="F40" s="130" t="s">
        <v>42</v>
      </c>
      <c r="G40" s="388" t="s">
        <v>1</v>
      </c>
      <c r="H40" s="395"/>
      <c r="I40" s="389"/>
      <c r="J40" s="391" t="s">
        <v>0</v>
      </c>
      <c r="K40" s="391"/>
      <c r="L40" s="100"/>
      <c r="M40" s="100"/>
      <c r="N40" s="118" t="s">
        <v>11</v>
      </c>
      <c r="O40" s="131" t="s">
        <v>22</v>
      </c>
      <c r="P40" s="131" t="s">
        <v>24</v>
      </c>
      <c r="Q40" s="132" t="s">
        <v>3</v>
      </c>
      <c r="R40" s="133" t="s">
        <v>26</v>
      </c>
      <c r="T40" s="478" t="s">
        <v>49</v>
      </c>
      <c r="U40" s="479"/>
    </row>
    <row r="41" spans="2:21" ht="15" customHeight="1">
      <c r="B41" s="414"/>
      <c r="C41" s="116"/>
      <c r="D41" s="347"/>
      <c r="E41" s="332"/>
      <c r="F41" s="135"/>
      <c r="G41" s="460"/>
      <c r="H41" s="460"/>
      <c r="I41" s="461"/>
      <c r="J41" s="401"/>
      <c r="K41" s="401"/>
      <c r="L41" s="100"/>
      <c r="M41" s="100"/>
      <c r="N41" s="118"/>
      <c r="O41" s="50"/>
      <c r="P41" s="50"/>
      <c r="Q41" s="42"/>
      <c r="R41" s="136">
        <f>Q41</f>
        <v>0</v>
      </c>
      <c r="S41" s="77"/>
      <c r="T41" s="78" t="e">
        <f>#REF!-R41</f>
        <v>#REF!</v>
      </c>
      <c r="U41" s="49"/>
    </row>
    <row r="42" spans="2:21" ht="15" customHeight="1" thickBot="1">
      <c r="B42" s="414"/>
      <c r="C42" s="137"/>
      <c r="D42" s="458"/>
      <c r="E42" s="459"/>
      <c r="F42" s="138"/>
      <c r="G42" s="462"/>
      <c r="H42" s="462"/>
      <c r="I42" s="463"/>
      <c r="J42" s="402"/>
      <c r="K42" s="402"/>
      <c r="L42" s="100"/>
      <c r="M42" s="100"/>
      <c r="N42" s="118"/>
      <c r="O42" s="139"/>
      <c r="P42" s="139"/>
      <c r="Q42" s="42"/>
      <c r="R42" s="140">
        <f>Q42</f>
        <v>0</v>
      </c>
      <c r="S42" s="77"/>
      <c r="T42" s="78" t="e">
        <f>#REF!-R42</f>
        <v>#REF!</v>
      </c>
      <c r="U42" s="49"/>
    </row>
    <row r="43" spans="2:21" ht="15" customHeight="1" thickBot="1">
      <c r="B43" s="414"/>
      <c r="C43" s="371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3"/>
      <c r="Q43" s="141" t="s">
        <v>158</v>
      </c>
      <c r="R43" s="62">
        <f>SUM(R41:R42)</f>
        <v>0</v>
      </c>
      <c r="T43" s="354" t="e">
        <f>#REF!-R43</f>
        <v>#REF!</v>
      </c>
      <c r="U43" s="355"/>
    </row>
    <row r="44" spans="2:21" ht="15" customHeight="1">
      <c r="B44" s="382"/>
      <c r="C44" s="100"/>
      <c r="D44" s="100"/>
      <c r="E44" s="100"/>
      <c r="F44" s="100"/>
      <c r="G44" s="100"/>
      <c r="H44" s="100"/>
      <c r="I44" s="100"/>
      <c r="J44" s="123"/>
      <c r="K44" s="123"/>
      <c r="L44" s="123"/>
      <c r="M44" s="123"/>
      <c r="N44" s="100"/>
      <c r="O44" s="142"/>
      <c r="P44" s="455" t="s">
        <v>219</v>
      </c>
      <c r="Q44" s="359"/>
      <c r="R44" s="119">
        <f>SUM(R16,R24,R32,R39,R43)</f>
        <v>0</v>
      </c>
      <c r="T44" s="37" t="e">
        <f>#REF!-R44</f>
        <v>#REF!</v>
      </c>
      <c r="U44" s="49"/>
    </row>
    <row r="45" spans="2:21" ht="15" customHeight="1">
      <c r="B45" s="38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43"/>
      <c r="P45" s="144">
        <f>IF(R45=0,0,R45/R16)</f>
        <v>0</v>
      </c>
      <c r="Q45" s="145" t="s">
        <v>93</v>
      </c>
      <c r="R45" s="146">
        <v>0</v>
      </c>
      <c r="T45" s="37" t="e">
        <f>#REF!-R45</f>
        <v>#REF!</v>
      </c>
      <c r="U45" s="49"/>
    </row>
    <row r="46" spans="2:21" ht="15" customHeight="1" thickBot="1">
      <c r="B46" s="38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47"/>
      <c r="P46" s="144">
        <f>IF(R46=0,0,R46/(R24+R32+R39+R43))</f>
        <v>0</v>
      </c>
      <c r="Q46" s="148" t="s">
        <v>94</v>
      </c>
      <c r="R46" s="149">
        <v>0</v>
      </c>
      <c r="T46" s="37" t="e">
        <f>#REF!-R46</f>
        <v>#REF!</v>
      </c>
      <c r="U46" s="49"/>
    </row>
    <row r="47" spans="2:21" ht="15" customHeight="1" thickBot="1">
      <c r="B47" s="381"/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3"/>
      <c r="Q47" s="150" t="s">
        <v>159</v>
      </c>
      <c r="R47" s="62">
        <f>SUM(R45:R46)</f>
        <v>0</v>
      </c>
      <c r="T47" s="356" t="e">
        <f>#REF!-R47</f>
        <v>#REF!</v>
      </c>
      <c r="U47" s="357"/>
    </row>
    <row r="48" spans="2:21" ht="25.5" customHeight="1">
      <c r="B48" s="414" t="s">
        <v>48</v>
      </c>
      <c r="C48" s="129" t="s">
        <v>16</v>
      </c>
      <c r="D48" s="395" t="s">
        <v>27</v>
      </c>
      <c r="E48" s="395"/>
      <c r="F48" s="395"/>
      <c r="G48" s="395"/>
      <c r="H48" s="389"/>
      <c r="I48" s="31" t="s">
        <v>20</v>
      </c>
      <c r="J48" s="151"/>
      <c r="K48" s="100"/>
      <c r="L48" s="100"/>
      <c r="M48" s="100"/>
      <c r="N48" s="100"/>
      <c r="O48" s="100"/>
      <c r="P48" s="100"/>
      <c r="Q48" s="100"/>
      <c r="R48" s="133" t="s">
        <v>26</v>
      </c>
      <c r="T48" s="478" t="s">
        <v>48</v>
      </c>
      <c r="U48" s="479"/>
    </row>
    <row r="49" spans="2:21" ht="15" customHeight="1">
      <c r="B49" s="414"/>
      <c r="C49" s="152"/>
      <c r="D49" s="350"/>
      <c r="E49" s="350"/>
      <c r="F49" s="350"/>
      <c r="G49" s="350"/>
      <c r="H49" s="351"/>
      <c r="I49" s="45"/>
      <c r="J49" s="151"/>
      <c r="K49" s="100"/>
      <c r="L49" s="100"/>
      <c r="M49" s="100"/>
      <c r="N49" s="100"/>
      <c r="O49" s="100"/>
      <c r="P49" s="100"/>
      <c r="Q49" s="100"/>
      <c r="R49" s="122">
        <f>I49</f>
        <v>0</v>
      </c>
      <c r="T49" s="37" t="e">
        <f>#REF!-R49</f>
        <v>#REF!</v>
      </c>
      <c r="U49" s="49"/>
    </row>
    <row r="50" spans="2:21" ht="15" customHeight="1" thickBot="1">
      <c r="B50" s="414"/>
      <c r="C50" s="153"/>
      <c r="D50" s="456"/>
      <c r="E50" s="456"/>
      <c r="F50" s="456"/>
      <c r="G50" s="456"/>
      <c r="H50" s="457"/>
      <c r="I50" s="154"/>
      <c r="J50" s="151"/>
      <c r="K50" s="100"/>
      <c r="L50" s="100"/>
      <c r="M50" s="100"/>
      <c r="N50" s="100"/>
      <c r="O50" s="100"/>
      <c r="P50" s="100"/>
      <c r="Q50" s="100"/>
      <c r="R50" s="122">
        <f>I50</f>
        <v>0</v>
      </c>
      <c r="T50" s="37" t="e">
        <f>#REF!-R50</f>
        <v>#REF!</v>
      </c>
      <c r="U50" s="49"/>
    </row>
    <row r="51" spans="2:21" ht="15" customHeight="1" thickBot="1">
      <c r="B51" s="414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3"/>
      <c r="Q51" s="128" t="s">
        <v>160</v>
      </c>
      <c r="R51" s="62">
        <f>SUM(R49:R50)</f>
        <v>0</v>
      </c>
      <c r="T51" s="354" t="e">
        <f>#REF!-R51</f>
        <v>#REF!</v>
      </c>
      <c r="U51" s="355"/>
    </row>
    <row r="52" spans="2:21" ht="25.5" customHeight="1">
      <c r="B52" s="414" t="s">
        <v>47</v>
      </c>
      <c r="C52" s="155" t="s">
        <v>16</v>
      </c>
      <c r="D52" s="388" t="s">
        <v>17</v>
      </c>
      <c r="E52" s="389"/>
      <c r="F52" s="343" t="s">
        <v>0</v>
      </c>
      <c r="G52" s="344"/>
      <c r="H52" s="131" t="s">
        <v>18</v>
      </c>
      <c r="I52" s="31" t="s">
        <v>3</v>
      </c>
      <c r="J52" s="156" t="s">
        <v>11</v>
      </c>
      <c r="K52" s="118"/>
      <c r="L52" s="118"/>
      <c r="M52" s="118"/>
      <c r="N52" s="118"/>
      <c r="O52" s="118"/>
      <c r="P52" s="118"/>
      <c r="Q52" s="157"/>
      <c r="R52" s="133" t="s">
        <v>26</v>
      </c>
      <c r="T52" s="478" t="s">
        <v>47</v>
      </c>
      <c r="U52" s="479"/>
    </row>
    <row r="53" spans="2:21" ht="15" customHeight="1">
      <c r="B53" s="414"/>
      <c r="C53" s="158"/>
      <c r="D53" s="349"/>
      <c r="E53" s="351"/>
      <c r="F53" s="396"/>
      <c r="G53" s="397"/>
      <c r="H53" s="82"/>
      <c r="I53" s="45"/>
      <c r="J53" s="156"/>
      <c r="K53" s="118"/>
      <c r="L53" s="118"/>
      <c r="M53" s="118"/>
      <c r="N53" s="118"/>
      <c r="O53" s="118"/>
      <c r="P53" s="118"/>
      <c r="Q53" s="118"/>
      <c r="R53" s="122">
        <f>IF(H53=0,0,H53*I53)</f>
        <v>0</v>
      </c>
      <c r="T53" s="37" t="e">
        <f>#REF!-R53</f>
        <v>#REF!</v>
      </c>
      <c r="U53" s="49"/>
    </row>
    <row r="54" spans="2:21" ht="15" customHeight="1">
      <c r="B54" s="414"/>
      <c r="C54" s="158"/>
      <c r="D54" s="349"/>
      <c r="E54" s="351"/>
      <c r="F54" s="396"/>
      <c r="G54" s="397"/>
      <c r="H54" s="82"/>
      <c r="I54" s="45"/>
      <c r="J54" s="156"/>
      <c r="K54" s="118"/>
      <c r="L54" s="118"/>
      <c r="M54" s="118"/>
      <c r="N54" s="118"/>
      <c r="O54" s="118"/>
      <c r="P54" s="118"/>
      <c r="Q54" s="118"/>
      <c r="R54" s="122">
        <f>IF(H54=0,0,H54*I54)</f>
        <v>0</v>
      </c>
      <c r="T54" s="37" t="e">
        <f>#REF!-R54</f>
        <v>#REF!</v>
      </c>
      <c r="U54" s="49"/>
    </row>
    <row r="55" spans="2:21" ht="15" customHeight="1" thickBot="1">
      <c r="B55" s="414"/>
      <c r="C55" s="159"/>
      <c r="D55" s="349"/>
      <c r="E55" s="351"/>
      <c r="F55" s="470"/>
      <c r="G55" s="471"/>
      <c r="H55" s="160"/>
      <c r="I55" s="154"/>
      <c r="J55" s="156"/>
      <c r="K55" s="118"/>
      <c r="L55" s="118"/>
      <c r="M55" s="118"/>
      <c r="N55" s="118"/>
      <c r="O55" s="118"/>
      <c r="P55" s="118"/>
      <c r="Q55" s="118"/>
      <c r="R55" s="122">
        <f>IF(H55=0,0,H55*I55)</f>
        <v>0</v>
      </c>
      <c r="T55" s="37" t="e">
        <f>#REF!-R55</f>
        <v>#REF!</v>
      </c>
      <c r="U55" s="49"/>
    </row>
    <row r="56" spans="2:21" ht="15" customHeight="1" thickBot="1">
      <c r="B56" s="414"/>
      <c r="C56" s="366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8"/>
      <c r="Q56" s="128" t="s">
        <v>161</v>
      </c>
      <c r="R56" s="62">
        <f>SUM(R53:R55)</f>
        <v>0</v>
      </c>
      <c r="T56" s="354" t="e">
        <f>#REF!-R56</f>
        <v>#REF!</v>
      </c>
      <c r="U56" s="355"/>
    </row>
    <row r="57" spans="2:21" ht="15" customHeight="1">
      <c r="B57" s="382"/>
      <c r="C57" s="100"/>
      <c r="D57" s="100"/>
      <c r="E57" s="100"/>
      <c r="F57" s="100"/>
      <c r="G57" s="100"/>
      <c r="H57" s="100"/>
      <c r="I57" s="100"/>
      <c r="J57" s="123"/>
      <c r="K57" s="123"/>
      <c r="L57" s="123"/>
      <c r="M57" s="123"/>
      <c r="N57" s="100"/>
      <c r="O57" s="143"/>
      <c r="P57" s="358" t="s">
        <v>195</v>
      </c>
      <c r="Q57" s="359"/>
      <c r="R57" s="119">
        <f>R51+R56</f>
        <v>0</v>
      </c>
      <c r="T57" s="37" t="e">
        <f>#REF!-R57</f>
        <v>#REF!</v>
      </c>
      <c r="U57" s="49"/>
    </row>
    <row r="58" spans="2:21" ht="15" customHeight="1" thickBot="1">
      <c r="B58" s="38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43"/>
      <c r="P58" s="161">
        <v>0</v>
      </c>
      <c r="Q58" s="145" t="s">
        <v>95</v>
      </c>
      <c r="R58" s="162">
        <f>R57*P58</f>
        <v>0</v>
      </c>
      <c r="T58" s="37" t="e">
        <f>#REF!-R58</f>
        <v>#REF!</v>
      </c>
      <c r="U58" s="49"/>
    </row>
    <row r="59" spans="2:21" ht="15" customHeight="1" thickBot="1">
      <c r="B59" s="381"/>
      <c r="C59" s="371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3"/>
      <c r="Q59" s="150" t="s">
        <v>220</v>
      </c>
      <c r="R59" s="62">
        <f>SUM(R58)</f>
        <v>0</v>
      </c>
      <c r="T59" s="354" t="e">
        <f>#REF!-R59</f>
        <v>#REF!</v>
      </c>
      <c r="U59" s="355"/>
    </row>
    <row r="60" spans="2:21" ht="25.5" customHeight="1">
      <c r="B60" s="380" t="s">
        <v>79</v>
      </c>
      <c r="C60" s="155" t="s">
        <v>16</v>
      </c>
      <c r="D60" s="343" t="s">
        <v>35</v>
      </c>
      <c r="E60" s="344"/>
      <c r="F60" s="31" t="s">
        <v>3</v>
      </c>
      <c r="G60" s="163" t="s">
        <v>114</v>
      </c>
      <c r="H60" s="164" t="s">
        <v>80</v>
      </c>
      <c r="I60" s="165"/>
      <c r="J60" s="387" t="s">
        <v>81</v>
      </c>
      <c r="K60" s="387"/>
      <c r="L60" s="344"/>
      <c r="M60" s="31" t="s">
        <v>3</v>
      </c>
      <c r="N60" s="131" t="s">
        <v>34</v>
      </c>
      <c r="O60" s="166" t="s">
        <v>80</v>
      </c>
      <c r="P60" s="100"/>
      <c r="Q60" s="100"/>
      <c r="R60" s="167" t="s">
        <v>26</v>
      </c>
      <c r="T60" s="478" t="s">
        <v>79</v>
      </c>
      <c r="U60" s="479"/>
    </row>
    <row r="61" spans="2:21" ht="15" customHeight="1">
      <c r="B61" s="380"/>
      <c r="C61" s="158"/>
      <c r="D61" s="347"/>
      <c r="E61" s="332"/>
      <c r="F61" s="168"/>
      <c r="G61" s="169"/>
      <c r="H61" s="170">
        <f>IF(F61=0,0,F61/G61)</f>
        <v>0</v>
      </c>
      <c r="I61" s="165"/>
      <c r="J61" s="331"/>
      <c r="K61" s="331"/>
      <c r="L61" s="332"/>
      <c r="M61" s="168"/>
      <c r="N61" s="79"/>
      <c r="O61" s="171">
        <f>IF(M61=0,0,M61/N61)</f>
        <v>0</v>
      </c>
      <c r="P61" s="100"/>
      <c r="Q61" s="100"/>
      <c r="R61" s="122">
        <f>H61+O61</f>
        <v>0</v>
      </c>
      <c r="T61" s="37" t="e">
        <f>#REF!-R61</f>
        <v>#REF!</v>
      </c>
      <c r="U61" s="49"/>
    </row>
    <row r="62" spans="2:21" ht="15" customHeight="1">
      <c r="B62" s="380"/>
      <c r="C62" s="158"/>
      <c r="D62" s="347"/>
      <c r="E62" s="332"/>
      <c r="F62" s="168"/>
      <c r="G62" s="169"/>
      <c r="H62" s="170">
        <f>IF(F62=0,0,F62/G62)</f>
        <v>0</v>
      </c>
      <c r="I62" s="165"/>
      <c r="J62" s="331"/>
      <c r="K62" s="331"/>
      <c r="L62" s="332"/>
      <c r="M62" s="168"/>
      <c r="N62" s="79"/>
      <c r="O62" s="171">
        <f>IF(M62=0,0,M62/N62)</f>
        <v>0</v>
      </c>
      <c r="P62" s="100"/>
      <c r="Q62" s="100"/>
      <c r="R62" s="122">
        <f>H62+O62</f>
        <v>0</v>
      </c>
      <c r="T62" s="37" t="e">
        <f>#REF!-R62</f>
        <v>#REF!</v>
      </c>
      <c r="U62" s="49"/>
    </row>
    <row r="63" spans="2:21" ht="15" customHeight="1" thickBot="1">
      <c r="B63" s="380"/>
      <c r="C63" s="159"/>
      <c r="D63" s="369"/>
      <c r="E63" s="370"/>
      <c r="F63" s="173"/>
      <c r="G63" s="174"/>
      <c r="H63" s="170">
        <f>IF(F63=0,0,F63/G63)</f>
        <v>0</v>
      </c>
      <c r="I63" s="165"/>
      <c r="J63" s="403"/>
      <c r="K63" s="403"/>
      <c r="L63" s="370"/>
      <c r="M63" s="173"/>
      <c r="N63" s="175"/>
      <c r="O63" s="171">
        <f>IF(M63=0,0,M63/N63)</f>
        <v>0</v>
      </c>
      <c r="P63" s="100"/>
      <c r="Q63" s="127"/>
      <c r="R63" s="122">
        <f>H63+O63</f>
        <v>0</v>
      </c>
      <c r="T63" s="37" t="e">
        <f>#REF!-R63</f>
        <v>#REF!</v>
      </c>
      <c r="U63" s="49"/>
    </row>
    <row r="64" spans="2:21" ht="15" customHeight="1" thickBot="1">
      <c r="B64" s="381"/>
      <c r="C64" s="371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3"/>
      <c r="Q64" s="150" t="s">
        <v>162</v>
      </c>
      <c r="R64" s="176">
        <f>SUM(R61:R63)</f>
        <v>0</v>
      </c>
      <c r="S64" s="77"/>
      <c r="T64" s="433" t="e">
        <f>#REF!-R64</f>
        <v>#REF!</v>
      </c>
      <c r="U64" s="434"/>
    </row>
    <row r="65" spans="2:21" ht="25.5" customHeight="1" thickBot="1">
      <c r="B65" s="382" t="s">
        <v>19</v>
      </c>
      <c r="C65" s="155" t="s">
        <v>16</v>
      </c>
      <c r="D65" s="343" t="s">
        <v>5</v>
      </c>
      <c r="E65" s="344"/>
      <c r="F65" s="31" t="s">
        <v>6</v>
      </c>
      <c r="G65" s="131" t="s">
        <v>126</v>
      </c>
      <c r="H65" s="164" t="s">
        <v>82</v>
      </c>
      <c r="I65" s="164" t="s">
        <v>83</v>
      </c>
      <c r="J65" s="164" t="s">
        <v>84</v>
      </c>
      <c r="K65" s="163" t="s">
        <v>53</v>
      </c>
      <c r="L65" s="341" t="s">
        <v>87</v>
      </c>
      <c r="M65" s="342"/>
      <c r="N65" s="130" t="s">
        <v>88</v>
      </c>
      <c r="O65" s="130" t="s">
        <v>136</v>
      </c>
      <c r="P65" s="177" t="s">
        <v>85</v>
      </c>
      <c r="Q65" s="178"/>
      <c r="R65" s="179"/>
      <c r="S65" s="77"/>
      <c r="T65" s="480"/>
      <c r="U65" s="481"/>
    </row>
    <row r="66" spans="2:21" ht="15" customHeight="1" thickBot="1">
      <c r="B66" s="380"/>
      <c r="C66" s="23"/>
      <c r="D66" s="347"/>
      <c r="E66" s="332"/>
      <c r="F66" s="180"/>
      <c r="G66" s="43"/>
      <c r="H66" s="43"/>
      <c r="I66" s="43"/>
      <c r="J66" s="43"/>
      <c r="K66" s="43"/>
      <c r="L66" s="345"/>
      <c r="M66" s="346"/>
      <c r="N66" s="50"/>
      <c r="O66" s="182"/>
      <c r="P66" s="183"/>
      <c r="Q66" s="184" t="s">
        <v>163</v>
      </c>
      <c r="R66" s="185">
        <f>SUM(R16+R24+R32+R39+R43+R47+R51+R56+R59+R64)</f>
        <v>0</v>
      </c>
      <c r="S66" s="77"/>
      <c r="T66" s="433" t="e">
        <f>#REF!-R66</f>
        <v>#REF!</v>
      </c>
      <c r="U66" s="434"/>
    </row>
    <row r="67" spans="2:21" ht="15" customHeight="1" thickBot="1">
      <c r="B67" s="380"/>
      <c r="C67" s="39"/>
      <c r="D67" s="347"/>
      <c r="E67" s="332"/>
      <c r="F67" s="180"/>
      <c r="G67" s="43"/>
      <c r="H67" s="43"/>
      <c r="I67" s="43"/>
      <c r="J67" s="43"/>
      <c r="K67" s="43"/>
      <c r="L67" s="345"/>
      <c r="M67" s="346"/>
      <c r="N67" s="50"/>
      <c r="O67" s="182"/>
      <c r="P67" s="183"/>
      <c r="Q67" s="186"/>
      <c r="R67" s="187"/>
      <c r="S67" s="77"/>
      <c r="T67" s="476"/>
      <c r="U67" s="477"/>
    </row>
    <row r="68" spans="2:21" ht="15" customHeight="1" thickBot="1">
      <c r="B68" s="380"/>
      <c r="C68" s="39"/>
      <c r="D68" s="347"/>
      <c r="E68" s="332"/>
      <c r="F68" s="180"/>
      <c r="G68" s="43"/>
      <c r="H68" s="43"/>
      <c r="I68" s="43"/>
      <c r="J68" s="43"/>
      <c r="K68" s="43"/>
      <c r="L68" s="345"/>
      <c r="M68" s="346"/>
      <c r="N68" s="50"/>
      <c r="O68" s="182"/>
      <c r="P68" s="183"/>
      <c r="Q68" s="184" t="s">
        <v>164</v>
      </c>
      <c r="R68" s="188">
        <v>0</v>
      </c>
      <c r="S68" s="77"/>
      <c r="T68" s="433" t="e">
        <f>#REF!-R68</f>
        <v>#REF!</v>
      </c>
      <c r="U68" s="434"/>
    </row>
    <row r="69" spans="2:21" ht="15" customHeight="1">
      <c r="B69" s="380"/>
      <c r="C69" s="39"/>
      <c r="D69" s="347"/>
      <c r="E69" s="332"/>
      <c r="F69" s="180"/>
      <c r="G69" s="43"/>
      <c r="H69" s="43"/>
      <c r="I69" s="43"/>
      <c r="J69" s="43"/>
      <c r="K69" s="43"/>
      <c r="L69" s="345"/>
      <c r="M69" s="346"/>
      <c r="N69" s="50"/>
      <c r="O69" s="182"/>
      <c r="P69" s="183"/>
      <c r="Q69" s="189"/>
      <c r="R69" s="390"/>
      <c r="S69" s="77"/>
      <c r="T69" s="464"/>
      <c r="U69" s="465"/>
    </row>
    <row r="70" spans="2:21" ht="15" customHeight="1">
      <c r="B70" s="380"/>
      <c r="C70" s="39"/>
      <c r="D70" s="347"/>
      <c r="E70" s="332"/>
      <c r="F70" s="180"/>
      <c r="G70" s="43"/>
      <c r="H70" s="43"/>
      <c r="I70" s="43"/>
      <c r="J70" s="43"/>
      <c r="K70" s="43"/>
      <c r="L70" s="345"/>
      <c r="M70" s="346"/>
      <c r="N70" s="50"/>
      <c r="O70" s="182"/>
      <c r="P70" s="183"/>
      <c r="Q70" s="189"/>
      <c r="R70" s="390"/>
      <c r="S70" s="77"/>
      <c r="T70" s="464"/>
      <c r="U70" s="465"/>
    </row>
    <row r="71" spans="2:21" ht="15" customHeight="1">
      <c r="B71" s="380"/>
      <c r="C71" s="39"/>
      <c r="D71" s="347"/>
      <c r="E71" s="332"/>
      <c r="F71" s="180"/>
      <c r="G71" s="43"/>
      <c r="H71" s="43"/>
      <c r="I71" s="43"/>
      <c r="J71" s="43"/>
      <c r="K71" s="43"/>
      <c r="L71" s="345"/>
      <c r="M71" s="346"/>
      <c r="N71" s="50"/>
      <c r="O71" s="192"/>
      <c r="P71" s="183"/>
      <c r="Q71" s="189"/>
      <c r="R71" s="193"/>
      <c r="S71" s="77"/>
      <c r="T71" s="464"/>
      <c r="U71" s="465"/>
    </row>
    <row r="72" spans="2:21" ht="15" customHeight="1">
      <c r="B72" s="380"/>
      <c r="C72" s="39"/>
      <c r="D72" s="347"/>
      <c r="E72" s="332"/>
      <c r="F72" s="180"/>
      <c r="G72" s="43"/>
      <c r="H72" s="43"/>
      <c r="I72" s="43"/>
      <c r="J72" s="43"/>
      <c r="K72" s="181"/>
      <c r="L72" s="348"/>
      <c r="M72" s="348"/>
      <c r="N72" s="50"/>
      <c r="O72" s="192"/>
      <c r="P72" s="183"/>
      <c r="Q72" s="194"/>
      <c r="R72" s="193"/>
      <c r="S72" s="77"/>
      <c r="T72" s="464"/>
      <c r="U72" s="465"/>
    </row>
    <row r="73" spans="2:21" ht="15" customHeight="1">
      <c r="B73" s="380"/>
      <c r="C73" s="39"/>
      <c r="D73" s="347"/>
      <c r="E73" s="332"/>
      <c r="F73" s="180"/>
      <c r="G73" s="43"/>
      <c r="H73" s="43"/>
      <c r="I73" s="43"/>
      <c r="J73" s="43"/>
      <c r="K73" s="181"/>
      <c r="L73" s="348"/>
      <c r="M73" s="348"/>
      <c r="N73" s="50"/>
      <c r="O73" s="192"/>
      <c r="P73" s="183"/>
      <c r="Q73" s="194"/>
      <c r="R73" s="193"/>
      <c r="S73" s="77"/>
      <c r="T73" s="464"/>
      <c r="U73" s="465"/>
    </row>
    <row r="74" spans="2:21" ht="15" customHeight="1">
      <c r="B74" s="380"/>
      <c r="C74" s="39"/>
      <c r="D74" s="347"/>
      <c r="E74" s="332"/>
      <c r="F74" s="180"/>
      <c r="G74" s="43"/>
      <c r="H74" s="43"/>
      <c r="I74" s="43"/>
      <c r="J74" s="43"/>
      <c r="K74" s="181"/>
      <c r="L74" s="348"/>
      <c r="M74" s="348"/>
      <c r="N74" s="50"/>
      <c r="O74" s="192"/>
      <c r="P74" s="183"/>
      <c r="Q74" s="194"/>
      <c r="R74" s="195"/>
      <c r="S74" s="77"/>
      <c r="T74" s="190"/>
      <c r="U74" s="191"/>
    </row>
    <row r="75" spans="2:21" ht="15" customHeight="1" thickBot="1">
      <c r="B75" s="380"/>
      <c r="C75" s="39"/>
      <c r="D75" s="347"/>
      <c r="E75" s="332"/>
      <c r="F75" s="180"/>
      <c r="G75" s="43"/>
      <c r="H75" s="43"/>
      <c r="I75" s="43"/>
      <c r="J75" s="43"/>
      <c r="K75" s="43"/>
      <c r="L75" s="360" t="s">
        <v>135</v>
      </c>
      <c r="M75" s="360"/>
      <c r="N75" s="360"/>
      <c r="O75" s="360"/>
      <c r="P75" s="361"/>
      <c r="Q75" s="196"/>
      <c r="R75" s="197"/>
      <c r="S75" s="77"/>
      <c r="T75" s="198"/>
      <c r="U75" s="199"/>
    </row>
    <row r="76" spans="2:21" ht="15" customHeight="1">
      <c r="B76" s="380"/>
      <c r="C76" s="200"/>
      <c r="D76" s="347"/>
      <c r="E76" s="332"/>
      <c r="F76" s="201"/>
      <c r="G76" s="202"/>
      <c r="H76" s="202"/>
      <c r="I76" s="43"/>
      <c r="J76" s="202"/>
      <c r="K76" s="202"/>
      <c r="L76" s="474" t="s">
        <v>131</v>
      </c>
      <c r="M76" s="475"/>
      <c r="N76" s="364" t="s">
        <v>132</v>
      </c>
      <c r="O76" s="365"/>
      <c r="P76" s="203" t="s">
        <v>134</v>
      </c>
      <c r="Q76" s="352" t="s">
        <v>2</v>
      </c>
      <c r="R76" s="472">
        <f>R66+R68</f>
        <v>0</v>
      </c>
      <c r="S76" s="77"/>
      <c r="T76" s="466" t="e">
        <f>#REF!-R76</f>
        <v>#REF!</v>
      </c>
      <c r="U76" s="467"/>
    </row>
    <row r="77" spans="2:21" ht="15" customHeight="1" thickBot="1">
      <c r="B77" s="380"/>
      <c r="C77" s="204"/>
      <c r="D77" s="369"/>
      <c r="E77" s="370"/>
      <c r="F77" s="201"/>
      <c r="G77" s="202"/>
      <c r="H77" s="202"/>
      <c r="I77" s="202"/>
      <c r="J77" s="202"/>
      <c r="K77" s="202"/>
      <c r="L77" s="362">
        <f>SUM(F66:F77)</f>
        <v>0</v>
      </c>
      <c r="M77" s="363"/>
      <c r="N77" s="362">
        <f>O4*3</f>
        <v>0</v>
      </c>
      <c r="O77" s="363"/>
      <c r="P77" s="205">
        <f>IF(L77=0,0,L77/N77)</f>
        <v>0</v>
      </c>
      <c r="Q77" s="353"/>
      <c r="R77" s="473"/>
      <c r="S77" s="77"/>
      <c r="T77" s="468"/>
      <c r="U77" s="469"/>
    </row>
    <row r="78" spans="2:21" ht="14.25" customHeight="1" thickBot="1">
      <c r="B78" s="454"/>
      <c r="C78" s="426" t="s">
        <v>133</v>
      </c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8"/>
      <c r="Q78" s="206" t="s">
        <v>165</v>
      </c>
      <c r="R78" s="185">
        <f>SUM(F66:F77)</f>
        <v>0</v>
      </c>
      <c r="S78" s="77"/>
      <c r="T78" s="433" t="e">
        <f>#REF!-R78</f>
        <v>#REF!</v>
      </c>
      <c r="U78" s="434"/>
    </row>
    <row r="79" spans="2:21" ht="8.25" customHeight="1" thickBot="1">
      <c r="B79" s="435"/>
      <c r="C79" s="436"/>
      <c r="D79" s="436"/>
      <c r="E79" s="436"/>
      <c r="F79" s="437"/>
      <c r="G79" s="437"/>
      <c r="H79" s="437"/>
      <c r="I79" s="437"/>
      <c r="J79" s="437"/>
      <c r="K79" s="437"/>
      <c r="L79" s="436"/>
      <c r="M79" s="436"/>
      <c r="N79" s="436"/>
      <c r="O79" s="436"/>
      <c r="P79" s="436"/>
      <c r="Q79" s="437"/>
      <c r="R79" s="438"/>
      <c r="T79" s="482"/>
      <c r="U79" s="483"/>
    </row>
    <row r="80" spans="2:21" ht="13.5" thickBot="1">
      <c r="B80" s="487" t="s">
        <v>221</v>
      </c>
      <c r="C80" s="488"/>
      <c r="D80" s="488"/>
      <c r="E80" s="488"/>
      <c r="F80" s="489"/>
      <c r="G80" s="333" t="s">
        <v>55</v>
      </c>
      <c r="H80" s="333"/>
      <c r="I80" s="333"/>
      <c r="J80" s="333"/>
      <c r="K80" s="334"/>
      <c r="L80" s="335" t="s">
        <v>86</v>
      </c>
      <c r="M80" s="333"/>
      <c r="N80" s="333"/>
      <c r="O80" s="333"/>
      <c r="P80" s="334"/>
      <c r="Q80" s="207" t="s">
        <v>58</v>
      </c>
      <c r="R80" s="208" t="s">
        <v>54</v>
      </c>
      <c r="T80" s="430"/>
      <c r="U80" s="430"/>
    </row>
    <row r="81" spans="2:21" ht="16.5" customHeight="1">
      <c r="B81" s="336"/>
      <c r="C81" s="337"/>
      <c r="D81" s="337"/>
      <c r="E81" s="337"/>
      <c r="F81" s="338"/>
      <c r="G81" s="485"/>
      <c r="H81" s="485"/>
      <c r="I81" s="485"/>
      <c r="J81" s="485"/>
      <c r="K81" s="486"/>
      <c r="L81" s="448"/>
      <c r="M81" s="449"/>
      <c r="N81" s="449"/>
      <c r="O81" s="449"/>
      <c r="P81" s="450"/>
      <c r="Q81" s="431"/>
      <c r="R81" s="209" t="s">
        <v>14</v>
      </c>
      <c r="S81" s="210"/>
      <c r="T81" s="429"/>
      <c r="U81" s="429"/>
    </row>
    <row r="82" spans="2:21" ht="15" customHeight="1" thickBot="1">
      <c r="B82" s="336"/>
      <c r="C82" s="337"/>
      <c r="D82" s="337"/>
      <c r="E82" s="337"/>
      <c r="F82" s="338"/>
      <c r="G82" s="485"/>
      <c r="H82" s="485"/>
      <c r="I82" s="485"/>
      <c r="J82" s="485"/>
      <c r="K82" s="486"/>
      <c r="L82" s="448"/>
      <c r="M82" s="449"/>
      <c r="N82" s="449"/>
      <c r="O82" s="449"/>
      <c r="P82" s="450"/>
      <c r="Q82" s="432"/>
      <c r="R82" s="209" t="s">
        <v>15</v>
      </c>
      <c r="S82" s="210"/>
      <c r="T82" s="429"/>
      <c r="U82" s="429"/>
    </row>
    <row r="83" spans="2:21" ht="13.5" thickBot="1">
      <c r="B83" s="336"/>
      <c r="C83" s="337"/>
      <c r="D83" s="337"/>
      <c r="E83" s="337"/>
      <c r="F83" s="338"/>
      <c r="G83" s="485"/>
      <c r="H83" s="485"/>
      <c r="I83" s="485"/>
      <c r="J83" s="485"/>
      <c r="K83" s="486"/>
      <c r="L83" s="448"/>
      <c r="M83" s="449"/>
      <c r="N83" s="449"/>
      <c r="O83" s="449"/>
      <c r="P83" s="450"/>
      <c r="Q83" s="207" t="s">
        <v>137</v>
      </c>
      <c r="R83" s="209" t="s">
        <v>77</v>
      </c>
      <c r="S83" s="211"/>
      <c r="T83" s="439"/>
      <c r="U83" s="439"/>
    </row>
    <row r="84" spans="2:21" ht="12.75" customHeight="1">
      <c r="B84" s="336"/>
      <c r="C84" s="337"/>
      <c r="D84" s="337"/>
      <c r="E84" s="337"/>
      <c r="F84" s="338"/>
      <c r="G84" s="485"/>
      <c r="H84" s="485"/>
      <c r="I84" s="485"/>
      <c r="J84" s="485"/>
      <c r="K84" s="486"/>
      <c r="L84" s="448"/>
      <c r="M84" s="449"/>
      <c r="N84" s="449"/>
      <c r="O84" s="449"/>
      <c r="P84" s="450"/>
      <c r="Q84" s="431"/>
      <c r="R84" s="209" t="s">
        <v>7</v>
      </c>
      <c r="S84" s="211"/>
      <c r="T84" s="439"/>
      <c r="U84" s="439"/>
    </row>
    <row r="85" spans="2:21" ht="16.5" customHeight="1" thickBot="1">
      <c r="B85" s="336"/>
      <c r="C85" s="337"/>
      <c r="D85" s="337"/>
      <c r="E85" s="337"/>
      <c r="F85" s="338"/>
      <c r="G85" s="485"/>
      <c r="H85" s="485"/>
      <c r="I85" s="485"/>
      <c r="J85" s="485"/>
      <c r="K85" s="486"/>
      <c r="L85" s="448"/>
      <c r="M85" s="449"/>
      <c r="N85" s="449"/>
      <c r="O85" s="449"/>
      <c r="P85" s="450"/>
      <c r="Q85" s="432"/>
      <c r="R85" s="209" t="s">
        <v>196</v>
      </c>
      <c r="S85" s="211"/>
      <c r="T85" s="439"/>
      <c r="U85" s="439"/>
    </row>
    <row r="86" spans="2:21" ht="13.5" customHeight="1" thickBot="1">
      <c r="B86" s="336"/>
      <c r="C86" s="337"/>
      <c r="D86" s="337"/>
      <c r="E86" s="337"/>
      <c r="F86" s="338"/>
      <c r="G86" s="485"/>
      <c r="H86" s="485"/>
      <c r="I86" s="485"/>
      <c r="J86" s="485"/>
      <c r="K86" s="486"/>
      <c r="L86" s="448"/>
      <c r="M86" s="449"/>
      <c r="N86" s="449"/>
      <c r="O86" s="449"/>
      <c r="P86" s="450"/>
      <c r="Q86" s="207" t="s">
        <v>173</v>
      </c>
      <c r="R86" s="209" t="s">
        <v>28</v>
      </c>
      <c r="S86" s="211"/>
      <c r="T86" s="439"/>
      <c r="U86" s="439"/>
    </row>
    <row r="87" spans="2:21" ht="12.75" customHeight="1">
      <c r="B87" s="336"/>
      <c r="C87" s="337"/>
      <c r="D87" s="337"/>
      <c r="E87" s="337"/>
      <c r="F87" s="338"/>
      <c r="G87" s="485"/>
      <c r="H87" s="485"/>
      <c r="I87" s="485"/>
      <c r="J87" s="485"/>
      <c r="K87" s="486"/>
      <c r="L87" s="448"/>
      <c r="M87" s="449"/>
      <c r="N87" s="449"/>
      <c r="O87" s="449"/>
      <c r="P87" s="450"/>
      <c r="Q87" s="339"/>
      <c r="R87" s="209" t="s">
        <v>13</v>
      </c>
      <c r="S87" s="211"/>
      <c r="T87" s="439"/>
      <c r="U87" s="439"/>
    </row>
    <row r="88" spans="2:21" ht="18" customHeight="1" thickBot="1">
      <c r="B88" s="336"/>
      <c r="C88" s="337"/>
      <c r="D88" s="337"/>
      <c r="E88" s="337"/>
      <c r="F88" s="338"/>
      <c r="G88" s="485"/>
      <c r="H88" s="485"/>
      <c r="I88" s="485"/>
      <c r="J88" s="485"/>
      <c r="K88" s="486"/>
      <c r="L88" s="451"/>
      <c r="M88" s="452"/>
      <c r="N88" s="452"/>
      <c r="O88" s="452"/>
      <c r="P88" s="453"/>
      <c r="Q88" s="340"/>
      <c r="R88" s="209"/>
      <c r="S88" s="211"/>
      <c r="T88" s="439"/>
      <c r="U88" s="439"/>
    </row>
    <row r="89" spans="2:21" s="212" customFormat="1" ht="23.25" customHeight="1" thickBot="1">
      <c r="B89" s="423" t="s">
        <v>166</v>
      </c>
      <c r="C89" s="424"/>
      <c r="D89" s="424"/>
      <c r="E89" s="424"/>
      <c r="F89" s="424"/>
      <c r="G89" s="424"/>
      <c r="H89" s="424"/>
      <c r="I89" s="424"/>
      <c r="J89" s="424"/>
      <c r="K89" s="424"/>
      <c r="L89" s="424"/>
      <c r="M89" s="424"/>
      <c r="N89" s="424"/>
      <c r="O89" s="424"/>
      <c r="P89" s="424"/>
      <c r="Q89" s="424"/>
      <c r="R89" s="425"/>
      <c r="T89" s="430"/>
      <c r="U89" s="430"/>
    </row>
    <row r="90" spans="2:21" s="212" customFormat="1" ht="12.75">
      <c r="B90" s="2" t="s">
        <v>229</v>
      </c>
      <c r="C90" s="213"/>
      <c r="D90" s="213"/>
      <c r="E90" s="213"/>
      <c r="F90" s="213"/>
      <c r="G90" s="213"/>
      <c r="H90" s="213"/>
      <c r="I90" s="214"/>
      <c r="J90" s="215"/>
      <c r="K90" s="215"/>
      <c r="L90" s="215"/>
      <c r="M90" s="215"/>
      <c r="N90" s="215"/>
      <c r="O90" s="216"/>
      <c r="P90" s="217"/>
      <c r="Q90" s="218"/>
      <c r="R90" s="215"/>
      <c r="T90" s="439"/>
      <c r="U90" s="439"/>
    </row>
    <row r="91" spans="2:21" s="212" customFormat="1" ht="12.75">
      <c r="B91" s="2" t="s">
        <v>216</v>
      </c>
      <c r="C91" s="219"/>
      <c r="D91" s="219"/>
      <c r="E91" s="219"/>
      <c r="F91" s="220"/>
      <c r="G91" s="220"/>
      <c r="H91" s="220"/>
      <c r="I91" s="221"/>
      <c r="J91" s="220"/>
      <c r="O91" s="219"/>
      <c r="P91" s="222"/>
      <c r="Q91" s="219"/>
      <c r="R91" s="22"/>
      <c r="T91" s="211"/>
      <c r="U91" s="211"/>
    </row>
    <row r="92" spans="2:21" s="212" customFormat="1" ht="12.75">
      <c r="B92" s="219"/>
      <c r="C92" s="22"/>
      <c r="D92" s="22"/>
      <c r="E92" s="22"/>
      <c r="F92" s="223"/>
      <c r="G92" s="223"/>
      <c r="H92" s="220"/>
      <c r="I92" s="220"/>
      <c r="J92" s="220"/>
      <c r="K92" s="220"/>
      <c r="L92" s="220"/>
      <c r="M92" s="220"/>
      <c r="T92" s="211"/>
      <c r="U92" s="211"/>
    </row>
    <row r="93" spans="2:21" s="212" customFormat="1" ht="12.75">
      <c r="B93" s="219"/>
      <c r="C93" s="22"/>
      <c r="D93" s="22"/>
      <c r="E93" s="22"/>
      <c r="F93" s="219"/>
      <c r="G93" s="219"/>
      <c r="H93" s="219"/>
      <c r="I93" s="220"/>
      <c r="J93" s="220"/>
      <c r="K93" s="220"/>
      <c r="L93" s="220"/>
      <c r="M93" s="220"/>
      <c r="N93" s="3"/>
      <c r="T93" s="211"/>
      <c r="U93" s="211"/>
    </row>
    <row r="94" spans="2:21" s="212" customFormat="1" ht="12.75">
      <c r="B94" s="219"/>
      <c r="C94" s="22"/>
      <c r="D94" s="22"/>
      <c r="E94" s="22"/>
      <c r="F94" s="219"/>
      <c r="G94" s="219"/>
      <c r="H94" s="219"/>
      <c r="I94" s="220"/>
      <c r="J94" s="220"/>
      <c r="K94" s="220"/>
      <c r="L94" s="220"/>
      <c r="M94" s="220"/>
      <c r="N94" s="220"/>
      <c r="O94" s="220"/>
      <c r="P94" s="220"/>
      <c r="Q94" s="220"/>
      <c r="R94" s="224"/>
      <c r="T94" s="211"/>
      <c r="U94" s="211"/>
    </row>
    <row r="95" spans="2:21" s="212" customFormat="1" ht="12.75">
      <c r="B95" s="219"/>
      <c r="C95" s="22"/>
      <c r="D95" s="22"/>
      <c r="E95" s="22"/>
      <c r="F95" s="220"/>
      <c r="G95" s="220"/>
      <c r="H95" s="219"/>
      <c r="I95" s="220"/>
      <c r="J95" s="220"/>
      <c r="K95" s="220"/>
      <c r="L95" s="220"/>
      <c r="M95" s="220"/>
      <c r="N95" s="220"/>
      <c r="O95" s="220"/>
      <c r="P95" s="220"/>
      <c r="Q95" s="220"/>
      <c r="R95" s="224"/>
      <c r="T95" s="211"/>
      <c r="U95" s="211"/>
    </row>
    <row r="96" spans="2:21" s="212" customFormat="1" ht="12.75">
      <c r="B96" s="219"/>
      <c r="C96" s="22"/>
      <c r="D96" s="22"/>
      <c r="E96" s="22"/>
      <c r="F96" s="220"/>
      <c r="G96" s="220"/>
      <c r="H96" s="220"/>
      <c r="I96" s="219"/>
      <c r="J96" s="219"/>
      <c r="K96" s="219"/>
      <c r="L96" s="219"/>
      <c r="M96" s="219"/>
      <c r="N96" s="219"/>
      <c r="O96" s="220"/>
      <c r="P96" s="220"/>
      <c r="Q96" s="220"/>
      <c r="R96" s="224"/>
      <c r="T96" s="211"/>
      <c r="U96" s="211"/>
    </row>
    <row r="97" spans="2:21" s="212" customFormat="1" ht="12.75">
      <c r="B97" s="219"/>
      <c r="C97" s="22"/>
      <c r="D97" s="22"/>
      <c r="E97" s="22"/>
      <c r="F97" s="220"/>
      <c r="G97" s="220"/>
      <c r="H97" s="220"/>
      <c r="I97" s="219"/>
      <c r="J97" s="219"/>
      <c r="K97" s="219"/>
      <c r="L97" s="219"/>
      <c r="M97" s="219"/>
      <c r="N97" s="22"/>
      <c r="O97" s="219"/>
      <c r="P97" s="220"/>
      <c r="Q97" s="225"/>
      <c r="R97" s="224"/>
      <c r="T97" s="211"/>
      <c r="U97" s="211"/>
    </row>
    <row r="98" spans="2:21" ht="12.75">
      <c r="B98" s="219"/>
      <c r="C98" s="219"/>
      <c r="D98" s="219"/>
      <c r="E98" s="219"/>
      <c r="F98" s="220"/>
      <c r="G98" s="220"/>
      <c r="H98" s="220"/>
      <c r="I98" s="219"/>
      <c r="J98" s="219"/>
      <c r="K98" s="219"/>
      <c r="L98" s="219"/>
      <c r="M98" s="219"/>
      <c r="N98" s="219"/>
      <c r="O98" s="219"/>
      <c r="P98" s="219"/>
      <c r="Q98" s="219"/>
      <c r="R98" s="226"/>
      <c r="T98" s="4"/>
      <c r="U98" s="4"/>
    </row>
    <row r="99" spans="2:21" ht="12.75">
      <c r="B99" s="219"/>
      <c r="C99" s="22"/>
      <c r="D99" s="22"/>
      <c r="E99" s="22"/>
      <c r="F99" s="220"/>
      <c r="G99" s="220"/>
      <c r="H99" s="220"/>
      <c r="I99" s="220"/>
      <c r="J99" s="220"/>
      <c r="K99" s="220"/>
      <c r="L99" s="220"/>
      <c r="M99" s="220"/>
      <c r="N99" s="220"/>
      <c r="O99" s="22"/>
      <c r="P99" s="219"/>
      <c r="Q99" s="22"/>
      <c r="R99" s="224"/>
      <c r="T99" s="4"/>
      <c r="U99" s="4"/>
    </row>
    <row r="100" spans="2:21" ht="12.75">
      <c r="B100" s="219"/>
      <c r="C100" s="22"/>
      <c r="D100" s="22"/>
      <c r="E100" s="22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"/>
      <c r="Q100" s="220"/>
      <c r="R100" s="224"/>
      <c r="T100" s="4"/>
      <c r="U100" s="4"/>
    </row>
    <row r="101" spans="2:21" ht="12.75">
      <c r="B101" s="219"/>
      <c r="C101" s="22"/>
      <c r="D101" s="22"/>
      <c r="E101" s="22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4"/>
      <c r="T101" s="4"/>
      <c r="U101" s="4"/>
    </row>
    <row r="102" spans="2:21" ht="12.75">
      <c r="B102" s="219"/>
      <c r="C102" s="22"/>
      <c r="D102" s="22"/>
      <c r="E102" s="22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4"/>
      <c r="T102" s="4"/>
      <c r="U102" s="4"/>
    </row>
    <row r="103" spans="2:21" ht="12.75">
      <c r="B103" s="219"/>
      <c r="C103" s="22"/>
      <c r="D103" s="22"/>
      <c r="E103" s="22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4"/>
      <c r="T103" s="4"/>
      <c r="U103" s="4"/>
    </row>
    <row r="104" spans="2:21" ht="12.75">
      <c r="B104" s="219"/>
      <c r="C104" s="22"/>
      <c r="D104" s="22"/>
      <c r="E104" s="22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4"/>
      <c r="T104" s="4"/>
      <c r="U104" s="4"/>
    </row>
    <row r="105" spans="2:21" ht="12.75">
      <c r="B105" s="219"/>
      <c r="C105" s="22"/>
      <c r="D105" s="22"/>
      <c r="E105" s="22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4"/>
      <c r="T105" s="4"/>
      <c r="U105" s="4"/>
    </row>
    <row r="106" spans="2:21" ht="12.75">
      <c r="B106" s="219"/>
      <c r="C106" s="22"/>
      <c r="D106" s="22"/>
      <c r="E106" s="22"/>
      <c r="F106" s="223"/>
      <c r="G106" s="223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4"/>
      <c r="T106" s="4"/>
      <c r="U106" s="4"/>
    </row>
    <row r="107" spans="2:21" ht="12.75">
      <c r="B107" s="219"/>
      <c r="C107" s="22"/>
      <c r="D107" s="22"/>
      <c r="E107" s="22"/>
      <c r="F107" s="223"/>
      <c r="G107" s="223"/>
      <c r="H107" s="219"/>
      <c r="I107" s="220"/>
      <c r="J107" s="220"/>
      <c r="K107" s="220"/>
      <c r="L107" s="220"/>
      <c r="M107" s="220"/>
      <c r="N107" s="220"/>
      <c r="O107" s="220"/>
      <c r="P107" s="220"/>
      <c r="Q107" s="220"/>
      <c r="R107" s="224"/>
      <c r="T107" s="4"/>
      <c r="U107" s="4"/>
    </row>
    <row r="108" spans="2:21" ht="12.75">
      <c r="B108" s="219"/>
      <c r="C108" s="219"/>
      <c r="D108" s="219"/>
      <c r="E108" s="219"/>
      <c r="F108" s="219"/>
      <c r="G108" s="219"/>
      <c r="H108" s="219"/>
      <c r="I108" s="220"/>
      <c r="J108" s="220"/>
      <c r="K108" s="220"/>
      <c r="L108" s="220"/>
      <c r="M108" s="220"/>
      <c r="N108" s="220"/>
      <c r="O108" s="220"/>
      <c r="P108" s="220"/>
      <c r="Q108" s="220"/>
      <c r="R108" s="224"/>
      <c r="T108" s="4"/>
      <c r="U108" s="4"/>
    </row>
    <row r="109" spans="2:21" ht="12.75">
      <c r="B109" s="219"/>
      <c r="C109" s="219"/>
      <c r="D109" s="219"/>
      <c r="E109" s="219"/>
      <c r="F109" s="220"/>
      <c r="G109" s="220"/>
      <c r="H109" s="219"/>
      <c r="I109" s="220"/>
      <c r="J109" s="220"/>
      <c r="K109" s="220"/>
      <c r="L109" s="220"/>
      <c r="M109" s="220"/>
      <c r="N109" s="220"/>
      <c r="O109" s="220"/>
      <c r="P109" s="220"/>
      <c r="Q109" s="220"/>
      <c r="R109" s="224"/>
      <c r="T109" s="4"/>
      <c r="U109" s="4"/>
    </row>
    <row r="110" spans="2:21" ht="12.75">
      <c r="B110" s="219"/>
      <c r="C110" s="219"/>
      <c r="D110" s="219"/>
      <c r="E110" s="219"/>
      <c r="F110" s="220"/>
      <c r="G110" s="220"/>
      <c r="H110" s="220"/>
      <c r="I110" s="219"/>
      <c r="J110" s="219"/>
      <c r="K110" s="219"/>
      <c r="L110" s="219"/>
      <c r="M110" s="219"/>
      <c r="N110" s="219"/>
      <c r="O110" s="220"/>
      <c r="P110" s="220"/>
      <c r="Q110" s="220"/>
      <c r="R110" s="224"/>
      <c r="T110" s="4"/>
      <c r="U110" s="4"/>
    </row>
    <row r="111" spans="2:21" ht="12.75">
      <c r="B111" s="219"/>
      <c r="C111" s="219"/>
      <c r="D111" s="219"/>
      <c r="E111" s="219"/>
      <c r="F111" s="220"/>
      <c r="G111" s="220"/>
      <c r="H111" s="220"/>
      <c r="I111" s="219"/>
      <c r="J111" s="219"/>
      <c r="K111" s="219"/>
      <c r="L111" s="219"/>
      <c r="M111" s="219"/>
      <c r="N111" s="22"/>
      <c r="O111" s="219"/>
      <c r="P111" s="220"/>
      <c r="Q111" s="225"/>
      <c r="R111" s="224"/>
      <c r="T111" s="4"/>
      <c r="U111" s="4"/>
    </row>
    <row r="112" spans="2:21" ht="12.75">
      <c r="B112" s="219"/>
      <c r="C112" s="219"/>
      <c r="D112" s="219"/>
      <c r="E112" s="219"/>
      <c r="F112" s="220"/>
      <c r="G112" s="220"/>
      <c r="H112" s="220"/>
      <c r="I112" s="219"/>
      <c r="J112" s="219"/>
      <c r="K112" s="219"/>
      <c r="L112" s="219"/>
      <c r="M112" s="219"/>
      <c r="N112" s="219"/>
      <c r="O112" s="219"/>
      <c r="P112" s="219"/>
      <c r="Q112" s="219"/>
      <c r="R112" s="226"/>
      <c r="T112" s="4"/>
      <c r="U112" s="4"/>
    </row>
    <row r="113" spans="2:21" ht="12.75">
      <c r="B113" s="219"/>
      <c r="C113" s="22"/>
      <c r="D113" s="22"/>
      <c r="E113" s="22"/>
      <c r="F113" s="223"/>
      <c r="G113" s="223"/>
      <c r="H113" s="220"/>
      <c r="I113" s="220"/>
      <c r="J113" s="220"/>
      <c r="K113" s="220"/>
      <c r="L113" s="220"/>
      <c r="M113" s="220"/>
      <c r="N113" s="220"/>
      <c r="O113" s="22"/>
      <c r="P113" s="219"/>
      <c r="Q113" s="22"/>
      <c r="R113" s="224"/>
      <c r="T113" s="4"/>
      <c r="U113" s="4"/>
    </row>
    <row r="114" spans="2:21" ht="12.75">
      <c r="B114" s="219"/>
      <c r="C114" s="22"/>
      <c r="D114" s="22"/>
      <c r="E114" s="22"/>
      <c r="F114" s="223"/>
      <c r="G114" s="223"/>
      <c r="H114" s="219"/>
      <c r="I114" s="220"/>
      <c r="J114" s="220"/>
      <c r="K114" s="220"/>
      <c r="L114" s="220"/>
      <c r="M114" s="220"/>
      <c r="N114" s="220"/>
      <c r="O114" s="227"/>
      <c r="P114" s="22"/>
      <c r="Q114" s="227"/>
      <c r="R114" s="224"/>
      <c r="T114" s="4"/>
      <c r="U114" s="4"/>
    </row>
    <row r="115" spans="2:21" ht="12.75">
      <c r="B115" s="219"/>
      <c r="C115" s="22"/>
      <c r="D115" s="22"/>
      <c r="E115" s="22"/>
      <c r="F115" s="219"/>
      <c r="G115" s="219"/>
      <c r="H115" s="219"/>
      <c r="I115" s="220"/>
      <c r="J115" s="220"/>
      <c r="K115" s="220"/>
      <c r="L115" s="220"/>
      <c r="M115" s="220"/>
      <c r="N115" s="220"/>
      <c r="O115" s="227"/>
      <c r="P115" s="227"/>
      <c r="Q115" s="227"/>
      <c r="R115" s="224"/>
      <c r="T115" s="4"/>
      <c r="U115" s="4"/>
    </row>
    <row r="116" spans="2:21" ht="12.75">
      <c r="B116" s="219"/>
      <c r="C116" s="22"/>
      <c r="D116" s="22"/>
      <c r="E116" s="22"/>
      <c r="F116" s="220"/>
      <c r="G116" s="220"/>
      <c r="H116" s="219"/>
      <c r="I116" s="220"/>
      <c r="J116" s="220"/>
      <c r="K116" s="220"/>
      <c r="L116" s="220"/>
      <c r="M116" s="220"/>
      <c r="N116" s="220"/>
      <c r="O116" s="227"/>
      <c r="P116" s="227"/>
      <c r="Q116" s="227"/>
      <c r="R116" s="224"/>
      <c r="T116" s="4"/>
      <c r="U116" s="4"/>
    </row>
    <row r="117" spans="2:21" ht="12.75">
      <c r="B117" s="219"/>
      <c r="C117" s="22"/>
      <c r="D117" s="22"/>
      <c r="E117" s="22"/>
      <c r="F117" s="220"/>
      <c r="G117" s="220"/>
      <c r="H117" s="220"/>
      <c r="I117" s="219"/>
      <c r="J117" s="219"/>
      <c r="K117" s="219"/>
      <c r="L117" s="219"/>
      <c r="M117" s="219"/>
      <c r="N117" s="219"/>
      <c r="O117" s="227"/>
      <c r="P117" s="227"/>
      <c r="Q117" s="227"/>
      <c r="R117" s="224"/>
      <c r="T117" s="4"/>
      <c r="U117" s="4"/>
    </row>
    <row r="118" spans="2:21" ht="12.75">
      <c r="B118" s="219"/>
      <c r="C118" s="22"/>
      <c r="D118" s="22"/>
      <c r="E118" s="22"/>
      <c r="F118" s="220"/>
      <c r="G118" s="220"/>
      <c r="H118" s="220"/>
      <c r="I118" s="219"/>
      <c r="J118" s="219"/>
      <c r="K118" s="219"/>
      <c r="L118" s="219"/>
      <c r="M118" s="219"/>
      <c r="N118" s="219"/>
      <c r="O118" s="219"/>
      <c r="P118" s="227"/>
      <c r="Q118" s="228"/>
      <c r="R118" s="224"/>
      <c r="T118" s="4"/>
      <c r="U118" s="4"/>
    </row>
    <row r="119" spans="2:21" ht="12.75">
      <c r="B119" s="219"/>
      <c r="C119" s="219"/>
      <c r="D119" s="219"/>
      <c r="E119" s="219"/>
      <c r="F119" s="220"/>
      <c r="G119" s="220"/>
      <c r="H119" s="220"/>
      <c r="I119" s="219"/>
      <c r="J119" s="219"/>
      <c r="K119" s="219"/>
      <c r="L119" s="219"/>
      <c r="M119" s="219"/>
      <c r="N119" s="219"/>
      <c r="O119" s="219"/>
      <c r="P119" s="219"/>
      <c r="Q119" s="229"/>
      <c r="R119" s="226"/>
      <c r="T119" s="4"/>
      <c r="U119" s="4"/>
    </row>
    <row r="120" spans="2:21" ht="12.75">
      <c r="B120" s="219"/>
      <c r="C120" s="22"/>
      <c r="D120" s="22"/>
      <c r="E120" s="22"/>
      <c r="F120" s="220"/>
      <c r="G120" s="220"/>
      <c r="H120" s="220"/>
      <c r="I120" s="220"/>
      <c r="J120" s="220"/>
      <c r="K120" s="220"/>
      <c r="L120" s="220"/>
      <c r="M120" s="220"/>
      <c r="N120" s="220"/>
      <c r="O120" s="219"/>
      <c r="P120" s="219"/>
      <c r="Q120" s="22"/>
      <c r="R120" s="230"/>
      <c r="T120" s="4"/>
      <c r="U120" s="4"/>
    </row>
    <row r="121" spans="2:21" ht="12.75">
      <c r="B121" s="219"/>
      <c r="C121" s="22"/>
      <c r="D121" s="22"/>
      <c r="E121" s="22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"/>
      <c r="Q121" s="220"/>
      <c r="R121" s="230"/>
      <c r="T121" s="4"/>
      <c r="U121" s="4"/>
    </row>
    <row r="122" spans="2:21" ht="12.75">
      <c r="B122" s="219"/>
      <c r="C122" s="22"/>
      <c r="D122" s="22"/>
      <c r="E122" s="22"/>
      <c r="F122" s="223"/>
      <c r="G122" s="223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30"/>
      <c r="T122" s="4"/>
      <c r="U122" s="4"/>
    </row>
    <row r="123" spans="2:21" ht="12.75">
      <c r="B123" s="219"/>
      <c r="C123" s="22"/>
      <c r="D123" s="22"/>
      <c r="E123" s="22"/>
      <c r="F123" s="219"/>
      <c r="G123" s="219"/>
      <c r="H123" s="219"/>
      <c r="I123" s="220"/>
      <c r="J123" s="220"/>
      <c r="K123" s="220"/>
      <c r="L123" s="220"/>
      <c r="M123" s="220"/>
      <c r="N123" s="220"/>
      <c r="O123" s="220"/>
      <c r="P123" s="220"/>
      <c r="Q123" s="220"/>
      <c r="R123" s="230"/>
      <c r="T123" s="4"/>
      <c r="U123" s="4"/>
    </row>
    <row r="124" spans="2:21" ht="12.75">
      <c r="B124" s="219"/>
      <c r="C124" s="22"/>
      <c r="D124" s="22"/>
      <c r="E124" s="22"/>
      <c r="F124" s="227"/>
      <c r="G124" s="227"/>
      <c r="H124" s="219"/>
      <c r="I124" s="220"/>
      <c r="J124" s="220"/>
      <c r="K124" s="220"/>
      <c r="L124" s="220"/>
      <c r="M124" s="220"/>
      <c r="N124" s="220"/>
      <c r="O124" s="220"/>
      <c r="P124" s="220"/>
      <c r="Q124" s="220"/>
      <c r="R124" s="230"/>
      <c r="T124" s="4"/>
      <c r="U124" s="4"/>
    </row>
    <row r="125" spans="2:21" ht="12.75">
      <c r="B125" s="219"/>
      <c r="C125" s="22"/>
      <c r="D125" s="22"/>
      <c r="E125" s="22"/>
      <c r="F125" s="227"/>
      <c r="G125" s="227"/>
      <c r="H125" s="219"/>
      <c r="I125" s="220"/>
      <c r="J125" s="220"/>
      <c r="K125" s="220"/>
      <c r="L125" s="220"/>
      <c r="M125" s="220"/>
      <c r="N125" s="220"/>
      <c r="O125" s="220"/>
      <c r="P125" s="220"/>
      <c r="Q125" s="220"/>
      <c r="R125" s="230"/>
      <c r="T125" s="4"/>
      <c r="U125" s="4"/>
    </row>
    <row r="126" spans="2:21" ht="12.75">
      <c r="B126" s="219"/>
      <c r="C126" s="22"/>
      <c r="D126" s="22"/>
      <c r="E126" s="22"/>
      <c r="F126" s="227"/>
      <c r="G126" s="227"/>
      <c r="H126" s="219"/>
      <c r="I126" s="219"/>
      <c r="J126" s="219"/>
      <c r="K126" s="219"/>
      <c r="L126" s="219"/>
      <c r="M126" s="219"/>
      <c r="N126" s="219"/>
      <c r="O126" s="220"/>
      <c r="P126" s="220"/>
      <c r="Q126" s="220"/>
      <c r="R126" s="224"/>
      <c r="T126" s="4"/>
      <c r="U126" s="4"/>
    </row>
    <row r="127" spans="2:21" ht="12.75">
      <c r="B127" s="219"/>
      <c r="C127" s="219"/>
      <c r="D127" s="219"/>
      <c r="E127" s="219"/>
      <c r="F127" s="223"/>
      <c r="G127" s="223"/>
      <c r="H127" s="219"/>
      <c r="I127" s="219"/>
      <c r="J127" s="219"/>
      <c r="K127" s="219"/>
      <c r="L127" s="219"/>
      <c r="M127" s="219"/>
      <c r="N127" s="219"/>
      <c r="O127" s="219"/>
      <c r="P127" s="220"/>
      <c r="Q127" s="225"/>
      <c r="R127" s="226"/>
      <c r="T127" s="4"/>
      <c r="U127" s="4"/>
    </row>
    <row r="128" spans="2:21" ht="12.75">
      <c r="B128" s="219"/>
      <c r="C128" s="22"/>
      <c r="D128" s="22"/>
      <c r="E128" s="22"/>
      <c r="F128" s="219"/>
      <c r="G128" s="219"/>
      <c r="H128" s="219"/>
      <c r="I128" s="219"/>
      <c r="J128" s="227"/>
      <c r="K128" s="219"/>
      <c r="L128" s="219"/>
      <c r="M128" s="219"/>
      <c r="N128" s="227"/>
      <c r="O128" s="219"/>
      <c r="P128" s="219"/>
      <c r="Q128" s="219"/>
      <c r="R128" s="224"/>
      <c r="T128" s="4"/>
      <c r="U128" s="4"/>
    </row>
    <row r="129" spans="2:21" ht="12.75">
      <c r="B129" s="219"/>
      <c r="C129" s="22"/>
      <c r="D129" s="22"/>
      <c r="E129" s="22"/>
      <c r="F129" s="219"/>
      <c r="G129" s="219"/>
      <c r="H129" s="219"/>
      <c r="I129" s="219"/>
      <c r="J129" s="227"/>
      <c r="K129" s="219"/>
      <c r="L129" s="219"/>
      <c r="M129" s="219"/>
      <c r="N129" s="227"/>
      <c r="O129" s="227"/>
      <c r="P129" s="219"/>
      <c r="Q129" s="227"/>
      <c r="R129" s="224"/>
      <c r="T129" s="4"/>
      <c r="U129" s="4"/>
    </row>
    <row r="130" spans="2:21" ht="12.75">
      <c r="B130" s="219"/>
      <c r="C130" s="22"/>
      <c r="D130" s="22"/>
      <c r="E130" s="22"/>
      <c r="F130" s="219"/>
      <c r="G130" s="219"/>
      <c r="H130" s="219"/>
      <c r="I130" s="219"/>
      <c r="J130" s="227"/>
      <c r="K130" s="219"/>
      <c r="L130" s="219"/>
      <c r="M130" s="219"/>
      <c r="N130" s="227"/>
      <c r="O130" s="227"/>
      <c r="P130" s="227"/>
      <c r="Q130" s="227"/>
      <c r="R130" s="224"/>
      <c r="T130" s="4"/>
      <c r="U130" s="4"/>
    </row>
    <row r="131" spans="2:21" ht="12.75">
      <c r="B131" s="219"/>
      <c r="C131" s="22"/>
      <c r="D131" s="22"/>
      <c r="E131" s="22"/>
      <c r="F131" s="219"/>
      <c r="G131" s="219"/>
      <c r="H131" s="219"/>
      <c r="I131" s="219"/>
      <c r="J131" s="219"/>
      <c r="K131" s="219"/>
      <c r="L131" s="219"/>
      <c r="M131" s="219"/>
      <c r="N131" s="219"/>
      <c r="O131" s="227"/>
      <c r="P131" s="227"/>
      <c r="Q131" s="227"/>
      <c r="R131" s="224"/>
      <c r="T131" s="4"/>
      <c r="U131" s="4"/>
    </row>
    <row r="132" spans="2:21" ht="12.75">
      <c r="B132" s="219"/>
      <c r="C132" s="22"/>
      <c r="D132" s="22"/>
      <c r="E132" s="22"/>
      <c r="F132" s="219"/>
      <c r="G132" s="219"/>
      <c r="H132" s="219"/>
      <c r="I132" s="223"/>
      <c r="J132" s="221"/>
      <c r="K132" s="22"/>
      <c r="L132" s="22"/>
      <c r="M132" s="22"/>
      <c r="N132" s="22"/>
      <c r="O132" s="219"/>
      <c r="P132" s="227"/>
      <c r="Q132" s="225"/>
      <c r="R132" s="224"/>
      <c r="T132" s="4"/>
      <c r="U132" s="4"/>
    </row>
    <row r="133" spans="2:21" ht="12.75">
      <c r="B133" s="219"/>
      <c r="C133" s="219"/>
      <c r="D133" s="219"/>
      <c r="E133" s="219"/>
      <c r="F133" s="220"/>
      <c r="G133" s="220"/>
      <c r="H133" s="219"/>
      <c r="I133" s="223"/>
      <c r="J133" s="22"/>
      <c r="K133" s="22"/>
      <c r="L133" s="22"/>
      <c r="M133" s="22"/>
      <c r="N133" s="22"/>
      <c r="O133" s="227"/>
      <c r="P133" s="219"/>
      <c r="Q133" s="22"/>
      <c r="R133" s="226"/>
      <c r="T133" s="4"/>
      <c r="U133" s="4"/>
    </row>
    <row r="134" spans="2:21" ht="12.75">
      <c r="B134" s="219"/>
      <c r="C134" s="22"/>
      <c r="D134" s="22"/>
      <c r="E134" s="22"/>
      <c r="F134" s="220"/>
      <c r="G134" s="220"/>
      <c r="H134" s="220"/>
      <c r="I134" s="219"/>
      <c r="J134" s="219"/>
      <c r="K134" s="219"/>
      <c r="L134" s="219"/>
      <c r="M134" s="219"/>
      <c r="N134" s="219"/>
      <c r="O134" s="219"/>
      <c r="P134" s="227"/>
      <c r="Q134" s="22"/>
      <c r="R134" s="224"/>
      <c r="T134" s="4"/>
      <c r="U134" s="4"/>
    </row>
    <row r="135" spans="2:21" ht="12.75">
      <c r="B135" s="219"/>
      <c r="C135" s="22"/>
      <c r="D135" s="22"/>
      <c r="E135" s="22"/>
      <c r="F135" s="220"/>
      <c r="G135" s="220"/>
      <c r="H135" s="220"/>
      <c r="I135" s="219"/>
      <c r="J135" s="219"/>
      <c r="K135" s="219"/>
      <c r="L135" s="219"/>
      <c r="M135" s="219"/>
      <c r="N135" s="219"/>
      <c r="O135" s="219"/>
      <c r="P135" s="219"/>
      <c r="Q135" s="219"/>
      <c r="R135" s="224"/>
      <c r="T135" s="4"/>
      <c r="U135" s="4"/>
    </row>
    <row r="136" spans="2:21" ht="12.75">
      <c r="B136" s="219"/>
      <c r="C136" s="22"/>
      <c r="D136" s="22"/>
      <c r="E136" s="22"/>
      <c r="F136" s="220"/>
      <c r="G136" s="220"/>
      <c r="H136" s="220"/>
      <c r="I136" s="219"/>
      <c r="J136" s="219"/>
      <c r="K136" s="219"/>
      <c r="L136" s="219"/>
      <c r="M136" s="219"/>
      <c r="N136" s="219"/>
      <c r="O136" s="219"/>
      <c r="P136" s="219"/>
      <c r="Q136" s="219"/>
      <c r="R136" s="224"/>
      <c r="T136" s="4"/>
      <c r="U136" s="4"/>
    </row>
    <row r="137" spans="2:21" ht="12.75">
      <c r="B137" s="219"/>
      <c r="C137" s="22"/>
      <c r="D137" s="22"/>
      <c r="E137" s="22"/>
      <c r="F137" s="220"/>
      <c r="G137" s="220"/>
      <c r="H137" s="220"/>
      <c r="I137" s="220"/>
      <c r="J137" s="220"/>
      <c r="K137" s="220"/>
      <c r="L137" s="220"/>
      <c r="M137" s="220"/>
      <c r="N137" s="220"/>
      <c r="O137" s="219"/>
      <c r="P137" s="219"/>
      <c r="Q137" s="219"/>
      <c r="R137" s="224"/>
      <c r="T137" s="4"/>
      <c r="U137" s="4"/>
    </row>
    <row r="138" spans="2:21" ht="12.75">
      <c r="B138" s="219"/>
      <c r="C138" s="22"/>
      <c r="D138" s="22"/>
      <c r="E138" s="22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19"/>
      <c r="Q138" s="220"/>
      <c r="R138" s="224"/>
      <c r="T138" s="4"/>
      <c r="U138" s="4"/>
    </row>
    <row r="139" spans="2:21" ht="12.75">
      <c r="B139" s="219"/>
      <c r="C139" s="22"/>
      <c r="D139" s="22"/>
      <c r="E139" s="22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4"/>
      <c r="T139" s="4"/>
      <c r="U139" s="4"/>
    </row>
    <row r="140" spans="2:21" ht="12.75">
      <c r="B140" s="219"/>
      <c r="C140" s="22"/>
      <c r="D140" s="22"/>
      <c r="E140" s="22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4"/>
      <c r="T140" s="4"/>
      <c r="U140" s="4"/>
    </row>
    <row r="141" spans="2:21" ht="12.75">
      <c r="B141" s="219"/>
      <c r="C141" s="219"/>
      <c r="D141" s="219"/>
      <c r="E141" s="219"/>
      <c r="F141" s="223"/>
      <c r="G141" s="223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4"/>
      <c r="T141" s="4"/>
      <c r="U141" s="4"/>
    </row>
    <row r="142" spans="2:21" ht="12.75">
      <c r="B142" s="219"/>
      <c r="C142" s="219"/>
      <c r="D142" s="219"/>
      <c r="E142" s="219"/>
      <c r="F142" s="212"/>
      <c r="G142" s="212"/>
      <c r="H142" s="219"/>
      <c r="I142" s="220"/>
      <c r="J142" s="220"/>
      <c r="K142" s="220"/>
      <c r="L142" s="220"/>
      <c r="M142" s="220"/>
      <c r="N142" s="220"/>
      <c r="O142" s="220"/>
      <c r="P142" s="220"/>
      <c r="Q142" s="220"/>
      <c r="R142" s="224"/>
      <c r="T142" s="4"/>
      <c r="U142" s="4"/>
    </row>
    <row r="143" spans="2:21" ht="12.75">
      <c r="B143" s="219"/>
      <c r="C143" s="219"/>
      <c r="D143" s="219"/>
      <c r="E143" s="219"/>
      <c r="F143" s="212"/>
      <c r="G143" s="212"/>
      <c r="H143" s="212"/>
      <c r="I143" s="220"/>
      <c r="J143" s="220"/>
      <c r="K143" s="220"/>
      <c r="L143" s="220"/>
      <c r="M143" s="220"/>
      <c r="N143" s="220"/>
      <c r="O143" s="220"/>
      <c r="P143" s="220"/>
      <c r="Q143" s="220"/>
      <c r="R143" s="224"/>
      <c r="T143" s="4"/>
      <c r="U143" s="4"/>
    </row>
    <row r="144" spans="2:21" ht="12.75">
      <c r="B144" s="219"/>
      <c r="C144" s="219"/>
      <c r="D144" s="219"/>
      <c r="E144" s="219"/>
      <c r="F144" s="212"/>
      <c r="G144" s="212"/>
      <c r="H144" s="212"/>
      <c r="I144" s="220"/>
      <c r="J144" s="220"/>
      <c r="K144" s="220"/>
      <c r="L144" s="220"/>
      <c r="M144" s="220"/>
      <c r="N144" s="220"/>
      <c r="O144" s="220"/>
      <c r="P144" s="220"/>
      <c r="Q144" s="220"/>
      <c r="R144" s="224"/>
      <c r="T144" s="4"/>
      <c r="U144" s="4"/>
    </row>
    <row r="145" spans="2:21" ht="12.75">
      <c r="B145" s="219"/>
      <c r="C145" s="219"/>
      <c r="D145" s="219"/>
      <c r="E145" s="219"/>
      <c r="F145" s="212"/>
      <c r="G145" s="212"/>
      <c r="H145" s="212"/>
      <c r="I145" s="219"/>
      <c r="J145" s="219"/>
      <c r="K145" s="219"/>
      <c r="L145" s="219"/>
      <c r="M145" s="219"/>
      <c r="N145" s="219"/>
      <c r="O145" s="220"/>
      <c r="P145" s="220"/>
      <c r="Q145" s="220"/>
      <c r="R145" s="224"/>
      <c r="T145" s="4"/>
      <c r="U145" s="4"/>
    </row>
    <row r="146" spans="2:21" ht="12.75">
      <c r="B146" s="219"/>
      <c r="C146" s="219"/>
      <c r="D146" s="219"/>
      <c r="E146" s="219"/>
      <c r="F146" s="212"/>
      <c r="G146" s="212"/>
      <c r="H146" s="212"/>
      <c r="I146" s="212"/>
      <c r="J146" s="212"/>
      <c r="K146" s="212"/>
      <c r="L146" s="212"/>
      <c r="M146" s="212"/>
      <c r="N146" s="212"/>
      <c r="O146" s="219"/>
      <c r="P146" s="220"/>
      <c r="Q146" s="225"/>
      <c r="R146" s="212"/>
      <c r="T146" s="4"/>
      <c r="U146" s="4"/>
    </row>
    <row r="147" spans="2:21" ht="12.75"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9"/>
      <c r="Q147" s="212"/>
      <c r="R147" s="212"/>
      <c r="T147" s="4"/>
      <c r="U147" s="4"/>
    </row>
    <row r="148" spans="2:21" ht="12.75">
      <c r="B148" s="212"/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T148" s="4"/>
      <c r="U148" s="4"/>
    </row>
    <row r="149" spans="2:21" ht="12.75">
      <c r="B149" s="212"/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T149" s="4"/>
      <c r="U149" s="4"/>
    </row>
    <row r="150" spans="2:21" ht="12.75"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T150" s="4"/>
      <c r="U150" s="4"/>
    </row>
    <row r="151" spans="2:21" ht="12.75"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T151" s="4"/>
      <c r="U151" s="4"/>
    </row>
    <row r="152" spans="2:21" ht="12.75">
      <c r="B152" s="212"/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T152" s="4"/>
      <c r="U152" s="4"/>
    </row>
    <row r="153" spans="2:21" ht="12.75"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T153" s="4"/>
      <c r="U153" s="4"/>
    </row>
    <row r="154" spans="2:21" ht="12.75">
      <c r="B154" s="212"/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T154" s="4"/>
      <c r="U154" s="4"/>
    </row>
    <row r="155" spans="2:21" ht="12.75">
      <c r="B155" s="212"/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T155" s="4"/>
      <c r="U155" s="4"/>
    </row>
    <row r="156" spans="2:21" ht="12.75">
      <c r="B156" s="212"/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T156" s="4"/>
      <c r="U156" s="4"/>
    </row>
    <row r="157" spans="2:21" ht="12.75"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T157" s="4"/>
      <c r="U157" s="4"/>
    </row>
    <row r="158" spans="2:21" ht="12.75"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T158" s="4"/>
      <c r="U158" s="4"/>
    </row>
    <row r="159" spans="2:21" ht="12.75"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T159" s="4"/>
      <c r="U159" s="4"/>
    </row>
    <row r="160" spans="2:21" ht="12.75">
      <c r="B160" s="212"/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T160" s="4"/>
      <c r="U160" s="4"/>
    </row>
    <row r="161" spans="2:21" ht="12.75"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T161" s="4"/>
      <c r="U161" s="4"/>
    </row>
    <row r="162" spans="2:21" ht="12.75">
      <c r="B162" s="212"/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T162" s="4"/>
      <c r="U162" s="4"/>
    </row>
    <row r="163" spans="2:21" ht="12.75">
      <c r="B163" s="212"/>
      <c r="C163" s="212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T163" s="4"/>
      <c r="U163" s="4"/>
    </row>
    <row r="164" spans="2:21" ht="12.75">
      <c r="B164" s="212"/>
      <c r="C164" s="212"/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T164" s="4"/>
      <c r="U164" s="4"/>
    </row>
    <row r="165" spans="2:21" ht="12.75">
      <c r="B165" s="212"/>
      <c r="C165" s="212"/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T165" s="4"/>
      <c r="U165" s="4"/>
    </row>
    <row r="166" spans="2:21" ht="12.75">
      <c r="B166" s="212"/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T166" s="4"/>
      <c r="U166" s="4"/>
    </row>
    <row r="167" spans="2:21" ht="12.75">
      <c r="B167" s="212"/>
      <c r="C167" s="212"/>
      <c r="D167" s="212"/>
      <c r="E167" s="212"/>
      <c r="F167" s="212"/>
      <c r="G167" s="212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T167" s="4"/>
      <c r="U167" s="4"/>
    </row>
    <row r="168" spans="2:21" ht="12.75">
      <c r="B168" s="212"/>
      <c r="C168" s="212"/>
      <c r="D168" s="212"/>
      <c r="E168" s="212"/>
      <c r="F168" s="212"/>
      <c r="G168" s="212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T168" s="4"/>
      <c r="U168" s="4"/>
    </row>
    <row r="169" spans="2:21" ht="12.75">
      <c r="B169" s="212"/>
      <c r="C169" s="212"/>
      <c r="D169" s="212"/>
      <c r="E169" s="212"/>
      <c r="F169" s="212"/>
      <c r="G169" s="212"/>
      <c r="H169" s="21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T169" s="4"/>
      <c r="U169" s="4"/>
    </row>
    <row r="170" spans="2:21" ht="12.75">
      <c r="B170" s="212"/>
      <c r="C170" s="212"/>
      <c r="D170" s="212"/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T170" s="4"/>
      <c r="U170" s="4"/>
    </row>
    <row r="171" spans="2:21" ht="12.75">
      <c r="B171" s="212"/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T171" s="4"/>
      <c r="U171" s="4"/>
    </row>
    <row r="172" spans="2:21" ht="12.75">
      <c r="B172" s="212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T172" s="4"/>
      <c r="U172" s="4"/>
    </row>
    <row r="173" spans="2:21" ht="12.75">
      <c r="B173" s="212"/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T173" s="4"/>
      <c r="U173" s="4"/>
    </row>
    <row r="174" spans="2:21" ht="12.75">
      <c r="B174" s="212"/>
      <c r="C174" s="212"/>
      <c r="D174" s="212"/>
      <c r="E174" s="212"/>
      <c r="F174" s="212"/>
      <c r="G174" s="212"/>
      <c r="H174" s="21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T174" s="4"/>
      <c r="U174" s="4"/>
    </row>
    <row r="175" spans="2:21" ht="12.75">
      <c r="B175" s="212"/>
      <c r="C175" s="212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T175" s="4"/>
      <c r="U175" s="4"/>
    </row>
    <row r="176" spans="2:21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12"/>
      <c r="P176" s="212"/>
      <c r="Q176" s="212"/>
      <c r="R176" s="212"/>
      <c r="T176" s="4"/>
      <c r="U176" s="4"/>
    </row>
    <row r="177" spans="2:21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212"/>
      <c r="P177" s="212"/>
      <c r="Q177" s="212"/>
      <c r="R177" s="3"/>
      <c r="T177" s="4"/>
      <c r="U177" s="4"/>
    </row>
    <row r="178" spans="2:21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T178" s="4"/>
      <c r="U178" s="4"/>
    </row>
    <row r="179" spans="2:21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T179" s="4"/>
      <c r="U179" s="4"/>
    </row>
    <row r="180" spans="2:21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T180" s="4"/>
      <c r="U180" s="4"/>
    </row>
    <row r="181" spans="2:21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T181" s="4"/>
      <c r="U181" s="4"/>
    </row>
    <row r="182" spans="2:21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T182" s="4"/>
      <c r="U182" s="4"/>
    </row>
    <row r="183" spans="2:21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T183" s="4"/>
      <c r="U183" s="4"/>
    </row>
    <row r="184" spans="2:21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T184" s="4"/>
      <c r="U184" s="4"/>
    </row>
    <row r="185" spans="2:21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T185" s="4"/>
      <c r="U185" s="4"/>
    </row>
    <row r="186" spans="2:21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T186" s="4"/>
      <c r="U186" s="4"/>
    </row>
    <row r="187" spans="2:21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T187" s="4"/>
      <c r="U187" s="4"/>
    </row>
    <row r="188" spans="2:21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T188" s="4"/>
      <c r="U188" s="4"/>
    </row>
    <row r="189" spans="2:21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T189" s="4"/>
      <c r="U189" s="4"/>
    </row>
    <row r="190" spans="2:21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T190" s="4"/>
      <c r="U190" s="4"/>
    </row>
    <row r="191" spans="2:2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T191" s="4"/>
      <c r="U191" s="4"/>
    </row>
    <row r="192" spans="2:2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T192" s="4"/>
      <c r="U192" s="4"/>
    </row>
    <row r="193" spans="2:21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T193" s="4"/>
      <c r="U193" s="4"/>
    </row>
    <row r="194" spans="2:21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T194" s="4"/>
      <c r="U194" s="4"/>
    </row>
    <row r="195" spans="2:21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T195" s="4"/>
      <c r="U195" s="4"/>
    </row>
    <row r="196" spans="2:21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T196" s="4"/>
      <c r="U196" s="4"/>
    </row>
    <row r="197" spans="2:21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T197" s="4"/>
      <c r="U197" s="4"/>
    </row>
    <row r="198" spans="2:21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T198" s="4"/>
      <c r="U198" s="4"/>
    </row>
    <row r="199" spans="2:21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T199" s="4"/>
      <c r="U199" s="4"/>
    </row>
    <row r="200" spans="2:21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T200" s="4"/>
      <c r="U200" s="4"/>
    </row>
    <row r="201" spans="2:21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T201" s="4"/>
      <c r="U201" s="4"/>
    </row>
    <row r="202" spans="2:21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T202" s="4"/>
      <c r="U202" s="4"/>
    </row>
    <row r="203" spans="2:21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T203" s="4"/>
      <c r="U203" s="4"/>
    </row>
    <row r="204" spans="2:21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T204" s="4"/>
      <c r="U204" s="4"/>
    </row>
    <row r="205" spans="2:21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T205" s="4"/>
      <c r="U205" s="4"/>
    </row>
    <row r="206" spans="2:21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T206" s="4"/>
      <c r="U206" s="4"/>
    </row>
    <row r="207" spans="2:21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T207" s="4"/>
      <c r="U207" s="4"/>
    </row>
    <row r="208" spans="2:21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T208" s="4"/>
      <c r="U208" s="4"/>
    </row>
    <row r="209" spans="2:21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T209" s="4"/>
      <c r="U209" s="4"/>
    </row>
    <row r="210" spans="2:21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T210" s="4"/>
      <c r="U210" s="4"/>
    </row>
    <row r="211" spans="2:21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T211" s="4"/>
      <c r="U211" s="4"/>
    </row>
    <row r="212" spans="2:21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T212" s="4"/>
      <c r="U212" s="4"/>
    </row>
    <row r="213" spans="2:21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T213" s="4"/>
      <c r="U213" s="4"/>
    </row>
    <row r="214" spans="2:21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T214" s="4"/>
      <c r="U214" s="4"/>
    </row>
    <row r="215" spans="2:21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T215" s="4"/>
      <c r="U215" s="4"/>
    </row>
    <row r="216" spans="2:21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T216" s="4"/>
      <c r="U216" s="4"/>
    </row>
    <row r="217" spans="2:21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T217" s="4"/>
      <c r="U217" s="4"/>
    </row>
    <row r="218" spans="2:21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T218" s="4"/>
      <c r="U218" s="4"/>
    </row>
    <row r="219" spans="2:21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T219" s="4"/>
      <c r="U219" s="4"/>
    </row>
    <row r="220" spans="2:21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T220" s="4"/>
      <c r="U220" s="4"/>
    </row>
    <row r="221" spans="2:21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T221" s="4"/>
      <c r="U221" s="4"/>
    </row>
    <row r="222" spans="2:21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T222" s="4"/>
      <c r="U222" s="4"/>
    </row>
    <row r="223" spans="2:21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T223" s="4"/>
      <c r="U223" s="4"/>
    </row>
    <row r="224" spans="2:21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T224" s="4"/>
      <c r="U224" s="4"/>
    </row>
    <row r="225" spans="2:21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T225" s="4"/>
      <c r="U225" s="4"/>
    </row>
    <row r="226" spans="2:21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T226" s="4"/>
      <c r="U226" s="4"/>
    </row>
    <row r="227" spans="2:21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T227" s="4"/>
      <c r="U227" s="4"/>
    </row>
    <row r="228" spans="2:21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T228" s="4"/>
      <c r="U228" s="4"/>
    </row>
    <row r="229" spans="2:21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T229" s="4"/>
      <c r="U229" s="4"/>
    </row>
    <row r="230" spans="2:21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T230" s="4"/>
      <c r="U230" s="4"/>
    </row>
    <row r="231" spans="2:21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T231" s="4"/>
      <c r="U231" s="4"/>
    </row>
    <row r="232" spans="2:21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T232" s="4"/>
      <c r="U232" s="4"/>
    </row>
    <row r="233" spans="2:21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T233" s="4"/>
      <c r="U233" s="4"/>
    </row>
    <row r="234" spans="2:21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T234" s="4"/>
      <c r="U234" s="4"/>
    </row>
    <row r="235" spans="2:21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T235" s="4"/>
      <c r="U235" s="4"/>
    </row>
    <row r="236" spans="2:21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T236" s="4"/>
      <c r="U236" s="4"/>
    </row>
    <row r="237" spans="2:21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T237" s="4"/>
      <c r="U237" s="4"/>
    </row>
    <row r="238" spans="2:21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T238" s="4"/>
      <c r="U238" s="4"/>
    </row>
    <row r="239" spans="2:21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T239" s="4"/>
      <c r="U239" s="4"/>
    </row>
    <row r="240" spans="2:21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T240" s="4"/>
      <c r="U240" s="4"/>
    </row>
    <row r="241" spans="2:21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T241" s="4"/>
      <c r="U241" s="4"/>
    </row>
    <row r="242" spans="2:21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T242" s="4"/>
      <c r="U242" s="4"/>
    </row>
    <row r="243" spans="2:21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T243" s="4"/>
      <c r="U243" s="4"/>
    </row>
    <row r="244" spans="2:21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T244" s="4"/>
      <c r="U244" s="4"/>
    </row>
    <row r="245" spans="2:21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T245" s="4"/>
      <c r="U245" s="4"/>
    </row>
    <row r="246" spans="2:21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T246" s="4"/>
      <c r="U246" s="4"/>
    </row>
    <row r="247" spans="2:21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T247" s="4"/>
      <c r="U247" s="4"/>
    </row>
    <row r="248" spans="2:21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T248" s="4"/>
      <c r="U248" s="4"/>
    </row>
    <row r="249" spans="2:21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T249" s="4"/>
      <c r="U249" s="4"/>
    </row>
    <row r="250" spans="2:21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T250" s="4"/>
      <c r="U250" s="4"/>
    </row>
    <row r="251" spans="2:21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T251" s="4"/>
      <c r="U251" s="4"/>
    </row>
    <row r="252" spans="2:21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T252" s="4"/>
      <c r="U252" s="4"/>
    </row>
    <row r="253" spans="2:21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T253" s="4"/>
      <c r="U253" s="4"/>
    </row>
    <row r="254" spans="2:21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T254" s="4"/>
      <c r="U254" s="4"/>
    </row>
    <row r="255" spans="2:21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T255" s="4"/>
      <c r="U255" s="4"/>
    </row>
    <row r="256" spans="2:21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T256" s="4"/>
      <c r="U256" s="4"/>
    </row>
    <row r="257" spans="2:21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T257" s="4"/>
      <c r="U257" s="4"/>
    </row>
    <row r="258" spans="2:21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T258" s="4"/>
      <c r="U258" s="4"/>
    </row>
    <row r="259" spans="2:21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T259" s="4"/>
      <c r="U259" s="4"/>
    </row>
    <row r="260" spans="2:21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T260" s="4"/>
      <c r="U260" s="4"/>
    </row>
    <row r="261" spans="2:21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T261" s="4"/>
      <c r="U261" s="4"/>
    </row>
    <row r="262" spans="2:21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T262" s="4"/>
      <c r="U262" s="4"/>
    </row>
    <row r="263" spans="2:21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T263" s="4"/>
      <c r="U263" s="4"/>
    </row>
    <row r="264" spans="2:21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T264" s="4"/>
      <c r="U264" s="4"/>
    </row>
    <row r="265" spans="2:21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T265" s="4"/>
      <c r="U265" s="4"/>
    </row>
    <row r="266" spans="2:21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T266" s="4"/>
      <c r="U266" s="4"/>
    </row>
    <row r="267" spans="2:21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T267" s="4"/>
      <c r="U267" s="4"/>
    </row>
    <row r="268" spans="2:21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T268" s="4"/>
      <c r="U268" s="4"/>
    </row>
    <row r="269" spans="2:21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T269" s="4"/>
      <c r="U269" s="4"/>
    </row>
    <row r="270" spans="2:21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T270" s="4"/>
      <c r="U270" s="4"/>
    </row>
    <row r="271" spans="2:21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T271" s="4"/>
      <c r="U271" s="4"/>
    </row>
    <row r="272" spans="2:21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T272" s="4"/>
      <c r="U272" s="4"/>
    </row>
    <row r="273" spans="2:21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T273" s="4"/>
      <c r="U273" s="4"/>
    </row>
    <row r="274" spans="2:21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T274" s="4"/>
      <c r="U274" s="4"/>
    </row>
    <row r="275" spans="2:21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T275" s="4"/>
      <c r="U275" s="4"/>
    </row>
    <row r="276" spans="2:21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T276" s="4"/>
      <c r="U276" s="4"/>
    </row>
    <row r="277" spans="2:21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T277" s="4"/>
      <c r="U277" s="4"/>
    </row>
    <row r="278" spans="2:21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T278" s="4"/>
      <c r="U278" s="4"/>
    </row>
    <row r="279" spans="2:21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T279" s="4"/>
      <c r="U279" s="4"/>
    </row>
    <row r="280" spans="2:21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T280" s="4"/>
      <c r="U280" s="4"/>
    </row>
    <row r="281" spans="2:21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T281" s="4"/>
      <c r="U281" s="4"/>
    </row>
    <row r="282" spans="2:21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T282" s="4"/>
      <c r="U282" s="4"/>
    </row>
    <row r="283" spans="2:21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T283" s="4"/>
      <c r="U283" s="4"/>
    </row>
    <row r="284" spans="2:21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T284" s="4"/>
      <c r="U284" s="4"/>
    </row>
    <row r="285" spans="2:21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T285" s="4"/>
      <c r="U285" s="4"/>
    </row>
    <row r="286" spans="2:21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T286" s="4"/>
      <c r="U286" s="4"/>
    </row>
    <row r="287" spans="2:21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T287" s="4"/>
      <c r="U287" s="4"/>
    </row>
    <row r="288" spans="2:21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T288" s="4"/>
      <c r="U288" s="4"/>
    </row>
    <row r="289" spans="2:21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T289" s="4"/>
      <c r="U289" s="4"/>
    </row>
    <row r="290" spans="2:21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T290" s="4"/>
      <c r="U290" s="4"/>
    </row>
    <row r="291" spans="2:21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T291" s="4"/>
      <c r="U291" s="4"/>
    </row>
    <row r="292" spans="2:21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T292" s="4"/>
      <c r="U292" s="4"/>
    </row>
    <row r="293" spans="2:21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T293" s="4"/>
      <c r="U293" s="4"/>
    </row>
    <row r="294" spans="2:21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T294" s="4"/>
      <c r="U294" s="4"/>
    </row>
    <row r="295" spans="2:21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T295" s="4"/>
      <c r="U295" s="4"/>
    </row>
    <row r="296" spans="2:21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T296" s="4"/>
      <c r="U296" s="4"/>
    </row>
    <row r="297" spans="2:21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T297" s="4"/>
      <c r="U297" s="4"/>
    </row>
    <row r="298" spans="2:21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T298" s="4"/>
      <c r="U298" s="4"/>
    </row>
    <row r="299" spans="2:21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T299" s="4"/>
      <c r="U299" s="4"/>
    </row>
    <row r="300" spans="2:21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T300" s="4"/>
      <c r="U300" s="4"/>
    </row>
    <row r="301" spans="2:21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T301" s="4"/>
      <c r="U301" s="4"/>
    </row>
    <row r="302" spans="2:21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T302" s="4"/>
      <c r="U302" s="4"/>
    </row>
    <row r="303" spans="2:21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T303" s="4"/>
      <c r="U303" s="4"/>
    </row>
    <row r="304" spans="2:21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T304" s="4"/>
      <c r="U304" s="4"/>
    </row>
    <row r="305" spans="2:21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T305" s="4"/>
      <c r="U305" s="4"/>
    </row>
    <row r="306" spans="2:21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T306" s="4"/>
      <c r="U306" s="4"/>
    </row>
    <row r="307" spans="2:21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T307" s="4"/>
      <c r="U307" s="4"/>
    </row>
    <row r="308" spans="2:21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T308" s="4"/>
      <c r="U308" s="4"/>
    </row>
    <row r="309" spans="2:21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T309" s="4"/>
      <c r="U309" s="4"/>
    </row>
    <row r="310" spans="2:21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T310" s="4"/>
      <c r="U310" s="4"/>
    </row>
    <row r="311" spans="2:21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T311" s="4"/>
      <c r="U311" s="4"/>
    </row>
    <row r="312" spans="2:21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T312" s="4"/>
      <c r="U312" s="4"/>
    </row>
    <row r="313" spans="2:21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T313" s="4"/>
      <c r="U313" s="4"/>
    </row>
    <row r="314" spans="2:21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T314" s="4"/>
      <c r="U314" s="4"/>
    </row>
    <row r="315" spans="2:21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T315" s="4"/>
      <c r="U315" s="4"/>
    </row>
    <row r="316" spans="2:21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T316" s="4"/>
      <c r="U316" s="4"/>
    </row>
    <row r="317" spans="2:21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T317" s="4"/>
      <c r="U317" s="4"/>
    </row>
    <row r="318" spans="2:21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T318" s="4"/>
      <c r="U318" s="4"/>
    </row>
    <row r="319" spans="2:21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T319" s="4"/>
      <c r="U319" s="4"/>
    </row>
    <row r="320" spans="2:21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T320" s="4"/>
      <c r="U320" s="4"/>
    </row>
    <row r="321" spans="2:21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T321" s="4"/>
      <c r="U321" s="4"/>
    </row>
    <row r="322" spans="2:21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T322" s="4"/>
      <c r="U322" s="4"/>
    </row>
    <row r="323" spans="2:21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T323" s="4"/>
      <c r="U323" s="4"/>
    </row>
    <row r="324" spans="2:21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T324" s="4"/>
      <c r="U324" s="4"/>
    </row>
    <row r="325" spans="2:21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T325" s="4"/>
      <c r="U325" s="4"/>
    </row>
    <row r="326" spans="2:21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T326" s="4"/>
      <c r="U326" s="4"/>
    </row>
    <row r="327" spans="2:21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T327" s="4"/>
      <c r="U327" s="4"/>
    </row>
    <row r="328" spans="2:21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T328" s="4"/>
      <c r="U328" s="4"/>
    </row>
    <row r="329" spans="2:21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T329" s="4"/>
      <c r="U329" s="4"/>
    </row>
    <row r="330" spans="2:21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T330" s="4"/>
      <c r="U330" s="4"/>
    </row>
    <row r="331" spans="2:21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T331" s="4"/>
      <c r="U331" s="4"/>
    </row>
    <row r="332" spans="2:21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T332" s="4"/>
      <c r="U332" s="4"/>
    </row>
    <row r="333" spans="2:21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T333" s="4"/>
      <c r="U333" s="4"/>
    </row>
    <row r="334" spans="2:21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T334" s="4"/>
      <c r="U334" s="4"/>
    </row>
    <row r="335" spans="2:21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T335" s="4"/>
      <c r="U335" s="4"/>
    </row>
    <row r="336" spans="2:21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T336" s="4"/>
      <c r="U336" s="4"/>
    </row>
    <row r="337" spans="2:21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T337" s="4"/>
      <c r="U337" s="4"/>
    </row>
    <row r="338" spans="2:21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T338" s="4"/>
      <c r="U338" s="4"/>
    </row>
    <row r="339" spans="2:21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T339" s="4"/>
      <c r="U339" s="4"/>
    </row>
    <row r="340" spans="2:21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T340" s="4"/>
      <c r="U340" s="4"/>
    </row>
    <row r="341" spans="2:21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T341" s="4"/>
      <c r="U341" s="4"/>
    </row>
    <row r="342" spans="2:21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T342" s="4"/>
      <c r="U342" s="4"/>
    </row>
    <row r="343" spans="2:21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T343" s="4"/>
      <c r="U343" s="4"/>
    </row>
    <row r="344" spans="2:21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T344" s="4"/>
      <c r="U344" s="4"/>
    </row>
    <row r="345" spans="2:21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T345" s="4"/>
      <c r="U345" s="4"/>
    </row>
    <row r="346" spans="2:21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T346" s="4"/>
      <c r="U346" s="4"/>
    </row>
    <row r="347" spans="2:21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T347" s="4"/>
      <c r="U347" s="4"/>
    </row>
    <row r="348" spans="2:21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T348" s="4"/>
      <c r="U348" s="4"/>
    </row>
  </sheetData>
  <sheetProtection/>
  <protectedRanges>
    <protectedRange password="F7D1" sqref="M18:M23" name="Range4_1"/>
    <protectedRange password="F7D1" sqref="M10:M15" name="Range3_1"/>
    <protectedRange password="F7D1" sqref="J18:J23" name="Range2_1"/>
    <protectedRange password="F7D1" sqref="R10:R78" name="Range1_1"/>
  </protectedRanges>
  <mergeCells count="169">
    <mergeCell ref="T17:U17"/>
    <mergeCell ref="C24:P24"/>
    <mergeCell ref="T24:U24"/>
    <mergeCell ref="T8:U8"/>
    <mergeCell ref="T90:U90"/>
    <mergeCell ref="T25:U25"/>
    <mergeCell ref="G81:K88"/>
    <mergeCell ref="B80:F80"/>
    <mergeCell ref="T9:U9"/>
    <mergeCell ref="T87:U87"/>
    <mergeCell ref="T88:U88"/>
    <mergeCell ref="T80:U80"/>
    <mergeCell ref="T65:U65"/>
    <mergeCell ref="T68:U68"/>
    <mergeCell ref="T69:U69"/>
    <mergeCell ref="T83:U83"/>
    <mergeCell ref="T84:U84"/>
    <mergeCell ref="T73:U73"/>
    <mergeCell ref="T79:U79"/>
    <mergeCell ref="T81:U81"/>
    <mergeCell ref="T59:U59"/>
    <mergeCell ref="T66:U66"/>
    <mergeCell ref="T67:U67"/>
    <mergeCell ref="T33:U33"/>
    <mergeCell ref="T40:U40"/>
    <mergeCell ref="T48:U48"/>
    <mergeCell ref="T52:U52"/>
    <mergeCell ref="T51:U51"/>
    <mergeCell ref="T56:U56"/>
    <mergeCell ref="T60:U60"/>
    <mergeCell ref="T70:U70"/>
    <mergeCell ref="T76:U77"/>
    <mergeCell ref="T71:U71"/>
    <mergeCell ref="T72:U72"/>
    <mergeCell ref="T64:U64"/>
    <mergeCell ref="B52:B56"/>
    <mergeCell ref="F55:G55"/>
    <mergeCell ref="R76:R77"/>
    <mergeCell ref="L76:M76"/>
    <mergeCell ref="L77:M77"/>
    <mergeCell ref="B40:B43"/>
    <mergeCell ref="P44:Q44"/>
    <mergeCell ref="B44:B47"/>
    <mergeCell ref="D50:H50"/>
    <mergeCell ref="D49:H49"/>
    <mergeCell ref="D48:H48"/>
    <mergeCell ref="D41:E41"/>
    <mergeCell ref="D42:E42"/>
    <mergeCell ref="G41:I41"/>
    <mergeCell ref="G42:I42"/>
    <mergeCell ref="B79:R79"/>
    <mergeCell ref="T85:U85"/>
    <mergeCell ref="T86:U86"/>
    <mergeCell ref="M6:N6"/>
    <mergeCell ref="B8:R8"/>
    <mergeCell ref="O6:P6"/>
    <mergeCell ref="B9:B16"/>
    <mergeCell ref="B48:B51"/>
    <mergeCell ref="L81:P88"/>
    <mergeCell ref="B65:B78"/>
    <mergeCell ref="F6:H6"/>
    <mergeCell ref="F5:H5"/>
    <mergeCell ref="F7:H7"/>
    <mergeCell ref="B89:R89"/>
    <mergeCell ref="C78:P78"/>
    <mergeCell ref="T82:U82"/>
    <mergeCell ref="T89:U89"/>
    <mergeCell ref="Q81:Q82"/>
    <mergeCell ref="Q84:Q85"/>
    <mergeCell ref="T78:U78"/>
    <mergeCell ref="B25:B32"/>
    <mergeCell ref="B33:B39"/>
    <mergeCell ref="B4:C4"/>
    <mergeCell ref="B5:C5"/>
    <mergeCell ref="B6:C6"/>
    <mergeCell ref="B7:C7"/>
    <mergeCell ref="C32:P32"/>
    <mergeCell ref="C39:P39"/>
    <mergeCell ref="C16:P16"/>
    <mergeCell ref="B17:B24"/>
    <mergeCell ref="F4:H4"/>
    <mergeCell ref="I4:L4"/>
    <mergeCell ref="M7:N7"/>
    <mergeCell ref="O7:P7"/>
    <mergeCell ref="M4:N4"/>
    <mergeCell ref="M5:N5"/>
    <mergeCell ref="O4:P4"/>
    <mergeCell ref="I5:L5"/>
    <mergeCell ref="I6:L6"/>
    <mergeCell ref="O5:P5"/>
    <mergeCell ref="J42:K42"/>
    <mergeCell ref="C51:P51"/>
    <mergeCell ref="D72:E72"/>
    <mergeCell ref="D73:E73"/>
    <mergeCell ref="D55:E55"/>
    <mergeCell ref="J63:L63"/>
    <mergeCell ref="D60:E60"/>
    <mergeCell ref="C47:P47"/>
    <mergeCell ref="C43:P43"/>
    <mergeCell ref="D77:E77"/>
    <mergeCell ref="D52:E52"/>
    <mergeCell ref="D53:E53"/>
    <mergeCell ref="D54:E54"/>
    <mergeCell ref="F54:G54"/>
    <mergeCell ref="D6:E6"/>
    <mergeCell ref="D7:E7"/>
    <mergeCell ref="F52:G52"/>
    <mergeCell ref="F53:G53"/>
    <mergeCell ref="D33:G33"/>
    <mergeCell ref="D5:E5"/>
    <mergeCell ref="J60:L60"/>
    <mergeCell ref="D40:E40"/>
    <mergeCell ref="R69:R70"/>
    <mergeCell ref="J40:K40"/>
    <mergeCell ref="D37:G37"/>
    <mergeCell ref="D38:G38"/>
    <mergeCell ref="C64:P64"/>
    <mergeCell ref="J62:L62"/>
    <mergeCell ref="G40:I40"/>
    <mergeCell ref="D76:E76"/>
    <mergeCell ref="D63:E63"/>
    <mergeCell ref="C59:P59"/>
    <mergeCell ref="L69:M69"/>
    <mergeCell ref="B1:R1"/>
    <mergeCell ref="B2:R2"/>
    <mergeCell ref="B60:B64"/>
    <mergeCell ref="B57:B59"/>
    <mergeCell ref="D70:E70"/>
    <mergeCell ref="D4:E4"/>
    <mergeCell ref="Q76:Q77"/>
    <mergeCell ref="T16:U16"/>
    <mergeCell ref="T32:U32"/>
    <mergeCell ref="T39:U39"/>
    <mergeCell ref="T43:U43"/>
    <mergeCell ref="T47:U47"/>
    <mergeCell ref="P57:Q57"/>
    <mergeCell ref="L75:P75"/>
    <mergeCell ref="N77:O77"/>
    <mergeCell ref="N76:O76"/>
    <mergeCell ref="D34:G34"/>
    <mergeCell ref="D35:G35"/>
    <mergeCell ref="D36:G36"/>
    <mergeCell ref="D61:E61"/>
    <mergeCell ref="D62:E62"/>
    <mergeCell ref="L68:M68"/>
    <mergeCell ref="C56:P56"/>
    <mergeCell ref="D66:E66"/>
    <mergeCell ref="D67:E67"/>
    <mergeCell ref="J41:K41"/>
    <mergeCell ref="D75:E75"/>
    <mergeCell ref="L72:M72"/>
    <mergeCell ref="L73:M73"/>
    <mergeCell ref="D68:E68"/>
    <mergeCell ref="D71:E71"/>
    <mergeCell ref="L70:M70"/>
    <mergeCell ref="D74:E74"/>
    <mergeCell ref="L74:M74"/>
    <mergeCell ref="L71:M71"/>
    <mergeCell ref="D69:E69"/>
    <mergeCell ref="B3:R3"/>
    <mergeCell ref="J61:L61"/>
    <mergeCell ref="G80:K80"/>
    <mergeCell ref="L80:P80"/>
    <mergeCell ref="B81:F88"/>
    <mergeCell ref="Q87:Q88"/>
    <mergeCell ref="L65:M65"/>
    <mergeCell ref="D65:E65"/>
    <mergeCell ref="L66:M66"/>
    <mergeCell ref="L67:M67"/>
  </mergeCells>
  <printOptions horizontalCentered="1" verticalCentered="1"/>
  <pageMargins left="0" right="0" top="0" bottom="0" header="0" footer="0"/>
  <pageSetup fitToHeight="1" fitToWidth="1" horizontalDpi="600" verticalDpi="600" orientation="landscape" paperSize="3" scale="49" r:id="rId3"/>
  <headerFooter alignWithMargins="0">
    <oddFooter>&amp;L&amp;"Arial MT,Bold"Page 1 of 2
November 2008&amp;"Arial MT,Regular"
&amp;RPP-0036-0699E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48"/>
  <sheetViews>
    <sheetView zoomScaleSheetLayoutView="70" zoomScalePageLayoutView="0" workbookViewId="0" topLeftCell="A70">
      <selection activeCell="B1" sqref="B1:R1"/>
    </sheetView>
  </sheetViews>
  <sheetFormatPr defaultColWidth="9.7109375" defaultRowHeight="12.75"/>
  <cols>
    <col min="1" max="1" width="1.1484375" style="3" customWidth="1"/>
    <col min="2" max="2" width="4.00390625" style="1" customWidth="1"/>
    <col min="3" max="3" width="12.7109375" style="1" customWidth="1"/>
    <col min="4" max="4" width="26.7109375" style="1" customWidth="1"/>
    <col min="5" max="5" width="6.00390625" style="1" customWidth="1"/>
    <col min="6" max="6" width="14.8515625" style="1" customWidth="1"/>
    <col min="7" max="7" width="10.7109375" style="1" customWidth="1"/>
    <col min="8" max="8" width="11.57421875" style="1" customWidth="1"/>
    <col min="9" max="10" width="10.57421875" style="1" customWidth="1"/>
    <col min="11" max="11" width="11.57421875" style="1" customWidth="1"/>
    <col min="12" max="12" width="11.421875" style="1" customWidth="1"/>
    <col min="13" max="13" width="13.00390625" style="1" customWidth="1"/>
    <col min="14" max="14" width="8.421875" style="1" customWidth="1"/>
    <col min="15" max="15" width="10.8515625" style="1" customWidth="1"/>
    <col min="16" max="16" width="10.57421875" style="1" customWidth="1"/>
    <col min="17" max="17" width="32.00390625" style="1" customWidth="1"/>
    <col min="18" max="18" width="18.7109375" style="1" customWidth="1"/>
    <col min="19" max="19" width="1.8515625" style="3" customWidth="1"/>
    <col min="20" max="20" width="10.421875" style="231" customWidth="1"/>
    <col min="21" max="21" width="5.140625" style="231" customWidth="1"/>
    <col min="22" max="22" width="1.7109375" style="3" customWidth="1"/>
    <col min="23" max="23" width="4.00390625" style="1" customWidth="1"/>
    <col min="24" max="24" width="12.7109375" style="1" customWidth="1"/>
    <col min="25" max="25" width="26.7109375" style="1" customWidth="1"/>
    <col min="26" max="26" width="6.00390625" style="1" customWidth="1"/>
    <col min="27" max="27" width="14.8515625" style="1" customWidth="1"/>
    <col min="28" max="28" width="10.7109375" style="1" customWidth="1"/>
    <col min="29" max="29" width="11.57421875" style="1" customWidth="1"/>
    <col min="30" max="31" width="10.57421875" style="1" customWidth="1"/>
    <col min="32" max="32" width="11.8515625" style="1" customWidth="1"/>
    <col min="33" max="33" width="11.421875" style="1" customWidth="1"/>
    <col min="34" max="34" width="16.7109375" style="1" customWidth="1"/>
    <col min="35" max="35" width="8.421875" style="1" customWidth="1"/>
    <col min="36" max="36" width="10.8515625" style="1" customWidth="1"/>
    <col min="37" max="37" width="10.57421875" style="1" customWidth="1"/>
    <col min="38" max="38" width="32.00390625" style="1" customWidth="1"/>
    <col min="39" max="39" width="19.28125" style="1" customWidth="1"/>
    <col min="40" max="40" width="1.8515625" style="3" customWidth="1"/>
    <col min="41" max="41" width="10.421875" style="231" customWidth="1"/>
    <col min="42" max="42" width="5.140625" style="231" customWidth="1"/>
    <col min="43" max="16384" width="9.7109375" style="3" customWidth="1"/>
  </cols>
  <sheetData>
    <row r="1" spans="2:42" ht="63.75" customHeight="1">
      <c r="B1" s="374" t="s">
        <v>217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6"/>
      <c r="T1" s="4"/>
      <c r="U1" s="4"/>
      <c r="W1" s="374" t="s">
        <v>217</v>
      </c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6"/>
      <c r="AO1" s="4"/>
      <c r="AP1" s="4"/>
    </row>
    <row r="2" spans="2:42" ht="24" customHeight="1" thickBot="1">
      <c r="B2" s="377" t="s">
        <v>174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9"/>
      <c r="T2" s="4"/>
      <c r="U2" s="4"/>
      <c r="W2" s="377" t="s">
        <v>57</v>
      </c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9"/>
      <c r="AO2" s="4"/>
      <c r="AP2" s="4"/>
    </row>
    <row r="3" spans="2:42" ht="116.25" customHeight="1">
      <c r="B3" s="492" t="s">
        <v>222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4"/>
      <c r="T3" s="4"/>
      <c r="U3" s="4"/>
      <c r="W3" s="232"/>
      <c r="X3" s="233"/>
      <c r="Y3" s="233"/>
      <c r="Z3" s="233"/>
      <c r="AA3" s="233"/>
      <c r="AB3" s="233"/>
      <c r="AC3" s="233"/>
      <c r="AD3" s="234"/>
      <c r="AE3" s="234"/>
      <c r="AF3" s="234"/>
      <c r="AG3" s="234"/>
      <c r="AH3" s="233"/>
      <c r="AI3" s="233"/>
      <c r="AJ3" s="233"/>
      <c r="AK3" s="233"/>
      <c r="AL3" s="233"/>
      <c r="AM3" s="235"/>
      <c r="AO3" s="4"/>
      <c r="AP3" s="4"/>
    </row>
    <row r="4" spans="2:42" ht="21" customHeight="1">
      <c r="B4" s="533" t="s">
        <v>8</v>
      </c>
      <c r="C4" s="534"/>
      <c r="D4" s="383" t="s">
        <v>192</v>
      </c>
      <c r="E4" s="384"/>
      <c r="F4" s="537" t="s">
        <v>90</v>
      </c>
      <c r="G4" s="537"/>
      <c r="H4" s="537"/>
      <c r="I4" s="405" t="s">
        <v>179</v>
      </c>
      <c r="J4" s="405"/>
      <c r="K4" s="406"/>
      <c r="L4" s="406"/>
      <c r="M4" s="409" t="s">
        <v>12</v>
      </c>
      <c r="N4" s="410"/>
      <c r="O4" s="540">
        <v>100000</v>
      </c>
      <c r="P4" s="386"/>
      <c r="Q4" s="5" t="s">
        <v>38</v>
      </c>
      <c r="R4" s="6" t="s">
        <v>223</v>
      </c>
      <c r="T4" s="4"/>
      <c r="U4" s="4"/>
      <c r="W4" s="533" t="s">
        <v>8</v>
      </c>
      <c r="X4" s="534"/>
      <c r="Y4" s="383" t="s">
        <v>198</v>
      </c>
      <c r="Z4" s="384"/>
      <c r="AA4" s="537" t="s">
        <v>90</v>
      </c>
      <c r="AB4" s="537"/>
      <c r="AC4" s="537"/>
      <c r="AD4" s="405" t="s">
        <v>199</v>
      </c>
      <c r="AE4" s="405"/>
      <c r="AF4" s="406"/>
      <c r="AG4" s="406"/>
      <c r="AH4" s="409" t="s">
        <v>12</v>
      </c>
      <c r="AI4" s="410"/>
      <c r="AJ4" s="385">
        <v>180000</v>
      </c>
      <c r="AK4" s="386"/>
      <c r="AL4" s="5" t="s">
        <v>38</v>
      </c>
      <c r="AM4" s="6">
        <v>55555</v>
      </c>
      <c r="AO4" s="4"/>
      <c r="AP4" s="4"/>
    </row>
    <row r="5" spans="2:42" ht="21" customHeight="1">
      <c r="B5" s="533" t="s">
        <v>37</v>
      </c>
      <c r="C5" s="534"/>
      <c r="D5" s="385" t="s">
        <v>25</v>
      </c>
      <c r="E5" s="386"/>
      <c r="F5" s="538" t="s">
        <v>91</v>
      </c>
      <c r="G5" s="539"/>
      <c r="H5" s="534"/>
      <c r="I5" s="385" t="s">
        <v>167</v>
      </c>
      <c r="J5" s="411"/>
      <c r="K5" s="411"/>
      <c r="L5" s="386"/>
      <c r="M5" s="409" t="s">
        <v>205</v>
      </c>
      <c r="N5" s="410"/>
      <c r="O5" s="412">
        <v>100000</v>
      </c>
      <c r="P5" s="413"/>
      <c r="Q5" s="5" t="s">
        <v>39</v>
      </c>
      <c r="R5" s="7" t="s">
        <v>169</v>
      </c>
      <c r="T5" s="4"/>
      <c r="U5" s="4"/>
      <c r="W5" s="533" t="s">
        <v>37</v>
      </c>
      <c r="X5" s="534"/>
      <c r="Y5" s="385">
        <v>12270</v>
      </c>
      <c r="Z5" s="386"/>
      <c r="AA5" s="538" t="s">
        <v>91</v>
      </c>
      <c r="AB5" s="539"/>
      <c r="AC5" s="534"/>
      <c r="AD5" s="385" t="s">
        <v>167</v>
      </c>
      <c r="AE5" s="411"/>
      <c r="AF5" s="411"/>
      <c r="AG5" s="386"/>
      <c r="AH5" s="409" t="s">
        <v>205</v>
      </c>
      <c r="AI5" s="410"/>
      <c r="AJ5" s="412">
        <v>180000</v>
      </c>
      <c r="AK5" s="413"/>
      <c r="AL5" s="5" t="s">
        <v>39</v>
      </c>
      <c r="AM5" s="7">
        <v>42703</v>
      </c>
      <c r="AO5" s="4"/>
      <c r="AP5" s="4"/>
    </row>
    <row r="6" spans="2:42" ht="21" customHeight="1">
      <c r="B6" s="533" t="s">
        <v>9</v>
      </c>
      <c r="C6" s="534"/>
      <c r="D6" s="383" t="s">
        <v>17</v>
      </c>
      <c r="E6" s="384"/>
      <c r="F6" s="537" t="s">
        <v>92</v>
      </c>
      <c r="G6" s="537"/>
      <c r="H6" s="537"/>
      <c r="I6" s="385" t="s">
        <v>168</v>
      </c>
      <c r="J6" s="411"/>
      <c r="K6" s="411"/>
      <c r="L6" s="386"/>
      <c r="M6" s="440" t="s">
        <v>10</v>
      </c>
      <c r="N6" s="440"/>
      <c r="O6" s="445" t="s">
        <v>172</v>
      </c>
      <c r="P6" s="446"/>
      <c r="Q6" s="8" t="s">
        <v>40</v>
      </c>
      <c r="R6" s="7" t="s">
        <v>170</v>
      </c>
      <c r="T6" s="4"/>
      <c r="U6" s="4"/>
      <c r="W6" s="533" t="s">
        <v>9</v>
      </c>
      <c r="X6" s="534"/>
      <c r="Y6" s="383" t="s">
        <v>200</v>
      </c>
      <c r="Z6" s="384"/>
      <c r="AA6" s="537" t="s">
        <v>92</v>
      </c>
      <c r="AB6" s="537"/>
      <c r="AC6" s="537"/>
      <c r="AD6" s="385">
        <v>2017</v>
      </c>
      <c r="AE6" s="411"/>
      <c r="AF6" s="411"/>
      <c r="AG6" s="386"/>
      <c r="AH6" s="440" t="s">
        <v>10</v>
      </c>
      <c r="AI6" s="440"/>
      <c r="AJ6" s="445">
        <v>42522</v>
      </c>
      <c r="AK6" s="446"/>
      <c r="AL6" s="8" t="s">
        <v>40</v>
      </c>
      <c r="AM6" s="7">
        <v>42711</v>
      </c>
      <c r="AO6" s="4"/>
      <c r="AP6" s="4"/>
    </row>
    <row r="7" spans="2:42" ht="21" customHeight="1">
      <c r="B7" s="533" t="s">
        <v>89</v>
      </c>
      <c r="C7" s="534"/>
      <c r="D7" s="385" t="s">
        <v>183</v>
      </c>
      <c r="E7" s="386"/>
      <c r="F7" s="535" t="s">
        <v>21</v>
      </c>
      <c r="G7" s="536"/>
      <c r="H7" s="536"/>
      <c r="I7" s="9"/>
      <c r="J7" s="10"/>
      <c r="K7" s="11"/>
      <c r="L7" s="12"/>
      <c r="M7" s="407" t="s">
        <v>206</v>
      </c>
      <c r="N7" s="408"/>
      <c r="O7" s="385" t="s">
        <v>215</v>
      </c>
      <c r="P7" s="386"/>
      <c r="Q7" s="8" t="s">
        <v>41</v>
      </c>
      <c r="R7" s="7" t="s">
        <v>171</v>
      </c>
      <c r="T7" s="4"/>
      <c r="U7" s="13"/>
      <c r="V7" s="14"/>
      <c r="W7" s="533" t="s">
        <v>89</v>
      </c>
      <c r="X7" s="534"/>
      <c r="Y7" s="385" t="s">
        <v>197</v>
      </c>
      <c r="Z7" s="386"/>
      <c r="AA7" s="535" t="s">
        <v>21</v>
      </c>
      <c r="AB7" s="536"/>
      <c r="AC7" s="536"/>
      <c r="AD7" s="9"/>
      <c r="AE7" s="10"/>
      <c r="AF7" s="11"/>
      <c r="AG7" s="12"/>
      <c r="AH7" s="407" t="s">
        <v>206</v>
      </c>
      <c r="AI7" s="408"/>
      <c r="AJ7" s="385" t="s">
        <v>215</v>
      </c>
      <c r="AK7" s="386"/>
      <c r="AL7" s="8" t="s">
        <v>41</v>
      </c>
      <c r="AM7" s="7">
        <v>42711</v>
      </c>
      <c r="AO7" s="4"/>
      <c r="AP7" s="13"/>
    </row>
    <row r="8" spans="2:42" ht="20.25" customHeight="1" thickBot="1">
      <c r="B8" s="441" t="s">
        <v>140</v>
      </c>
      <c r="C8" s="442"/>
      <c r="D8" s="442"/>
      <c r="E8" s="442"/>
      <c r="F8" s="442"/>
      <c r="G8" s="442"/>
      <c r="H8" s="442"/>
      <c r="I8" s="442"/>
      <c r="J8" s="442"/>
      <c r="K8" s="443"/>
      <c r="L8" s="443"/>
      <c r="M8" s="443"/>
      <c r="N8" s="443"/>
      <c r="O8" s="443"/>
      <c r="P8" s="443"/>
      <c r="Q8" s="443"/>
      <c r="R8" s="444"/>
      <c r="T8" s="484" t="s">
        <v>218</v>
      </c>
      <c r="U8" s="484"/>
      <c r="V8" s="14"/>
      <c r="W8" s="441" t="s">
        <v>31</v>
      </c>
      <c r="X8" s="442"/>
      <c r="Y8" s="442"/>
      <c r="Z8" s="442"/>
      <c r="AA8" s="442"/>
      <c r="AB8" s="442"/>
      <c r="AC8" s="442"/>
      <c r="AD8" s="442"/>
      <c r="AE8" s="442"/>
      <c r="AF8" s="443"/>
      <c r="AG8" s="443"/>
      <c r="AH8" s="443"/>
      <c r="AI8" s="443"/>
      <c r="AJ8" s="443"/>
      <c r="AK8" s="443"/>
      <c r="AL8" s="443"/>
      <c r="AM8" s="444"/>
      <c r="AO8" s="484" t="s">
        <v>218</v>
      </c>
      <c r="AP8" s="484"/>
    </row>
    <row r="9" spans="2:42" ht="45" customHeight="1">
      <c r="B9" s="447" t="s">
        <v>52</v>
      </c>
      <c r="C9" s="236" t="s">
        <v>25</v>
      </c>
      <c r="D9" s="237" t="s">
        <v>61</v>
      </c>
      <c r="E9" s="238" t="s">
        <v>102</v>
      </c>
      <c r="F9" s="239" t="s">
        <v>141</v>
      </c>
      <c r="G9" s="240" t="s">
        <v>139</v>
      </c>
      <c r="H9" s="237" t="s">
        <v>62</v>
      </c>
      <c r="I9" s="237" t="s">
        <v>44</v>
      </c>
      <c r="J9" s="237" t="s">
        <v>45</v>
      </c>
      <c r="K9" s="19" t="s">
        <v>201</v>
      </c>
      <c r="L9" s="131" t="s">
        <v>46</v>
      </c>
      <c r="M9" s="166" t="s">
        <v>60</v>
      </c>
      <c r="N9" s="89" t="s">
        <v>59</v>
      </c>
      <c r="O9" s="131" t="s">
        <v>208</v>
      </c>
      <c r="P9" s="131" t="s">
        <v>207</v>
      </c>
      <c r="Q9" s="18" t="s">
        <v>204</v>
      </c>
      <c r="R9" s="241" t="s">
        <v>26</v>
      </c>
      <c r="S9" s="22"/>
      <c r="T9" s="490" t="s">
        <v>78</v>
      </c>
      <c r="U9" s="491"/>
      <c r="W9" s="447" t="s">
        <v>52</v>
      </c>
      <c r="X9" s="242" t="s">
        <v>25</v>
      </c>
      <c r="Y9" s="131" t="s">
        <v>61</v>
      </c>
      <c r="Z9" s="163" t="s">
        <v>102</v>
      </c>
      <c r="AA9" s="239" t="s">
        <v>141</v>
      </c>
      <c r="AB9" s="240" t="s">
        <v>139</v>
      </c>
      <c r="AC9" s="131" t="s">
        <v>62</v>
      </c>
      <c r="AD9" s="131" t="s">
        <v>44</v>
      </c>
      <c r="AE9" s="131" t="s">
        <v>45</v>
      </c>
      <c r="AF9" s="19" t="s">
        <v>201</v>
      </c>
      <c r="AG9" s="131" t="s">
        <v>46</v>
      </c>
      <c r="AH9" s="166" t="s">
        <v>60</v>
      </c>
      <c r="AI9" s="89" t="s">
        <v>59</v>
      </c>
      <c r="AJ9" s="131" t="s">
        <v>208</v>
      </c>
      <c r="AK9" s="131" t="s">
        <v>207</v>
      </c>
      <c r="AL9" s="18" t="s">
        <v>204</v>
      </c>
      <c r="AM9" s="241" t="s">
        <v>26</v>
      </c>
      <c r="AN9" s="22"/>
      <c r="AO9" s="490" t="s">
        <v>78</v>
      </c>
      <c r="AP9" s="491"/>
    </row>
    <row r="10" spans="2:42" ht="15" customHeight="1">
      <c r="B10" s="380"/>
      <c r="C10" s="23">
        <v>12256</v>
      </c>
      <c r="D10" s="24" t="s">
        <v>97</v>
      </c>
      <c r="E10" s="243">
        <v>1</v>
      </c>
      <c r="F10" s="26" t="s">
        <v>96</v>
      </c>
      <c r="G10" s="27">
        <v>1</v>
      </c>
      <c r="H10" s="28">
        <v>2.5</v>
      </c>
      <c r="I10" s="28">
        <v>355.6</v>
      </c>
      <c r="J10" s="28">
        <v>137.16</v>
      </c>
      <c r="K10" s="244">
        <f>IF(H10=0,0,+H10*I10*J10*0.000007841/G10)</f>
        <v>0.95609421684</v>
      </c>
      <c r="L10" s="30">
        <v>0.865</v>
      </c>
      <c r="M10" s="245"/>
      <c r="N10" s="32">
        <f aca="true" t="shared" si="0" ref="N10:N15">IF(L10=0,0,+K10-L10)</f>
        <v>0.09109421683999996</v>
      </c>
      <c r="O10" s="33">
        <v>1</v>
      </c>
      <c r="P10" s="30">
        <v>0.1</v>
      </c>
      <c r="Q10" s="34">
        <f aca="true" t="shared" si="1" ref="Q10:Q15">+N10*P10</f>
        <v>0.009109421683999997</v>
      </c>
      <c r="R10" s="35">
        <f>+(((K10*O10)*M10)-Q10)*E10</f>
        <v>-0.009109421683999997</v>
      </c>
      <c r="S10" s="246"/>
      <c r="T10" s="37">
        <f aca="true" t="shared" si="2" ref="T10:T16">AM10-R10</f>
        <v>0</v>
      </c>
      <c r="U10" s="38"/>
      <c r="W10" s="380"/>
      <c r="X10" s="247">
        <v>12256</v>
      </c>
      <c r="Y10" s="24" t="s">
        <v>97</v>
      </c>
      <c r="Z10" s="243">
        <v>1</v>
      </c>
      <c r="AA10" s="26" t="s">
        <v>96</v>
      </c>
      <c r="AB10" s="27">
        <v>1</v>
      </c>
      <c r="AC10" s="28">
        <v>2.5</v>
      </c>
      <c r="AD10" s="28">
        <v>355.6</v>
      </c>
      <c r="AE10" s="28">
        <v>137.16</v>
      </c>
      <c r="AF10" s="244">
        <f>IF(AC10=0,0,+AC10*AD10*AE10*0.000007841/AB10)</f>
        <v>0.95609421684</v>
      </c>
      <c r="AG10" s="30">
        <v>0.865</v>
      </c>
      <c r="AH10" s="245"/>
      <c r="AI10" s="32">
        <f aca="true" t="shared" si="3" ref="AI10:AI15">IF(AG10=0,0,+AF10-AG10)</f>
        <v>0.09109421683999996</v>
      </c>
      <c r="AJ10" s="33">
        <v>1</v>
      </c>
      <c r="AK10" s="30">
        <v>0.1</v>
      </c>
      <c r="AL10" s="34">
        <f aca="true" t="shared" si="4" ref="AL10:AL15">+AI10*AK10</f>
        <v>0.009109421683999997</v>
      </c>
      <c r="AM10" s="35">
        <f>+(((AF10*AJ10)*AH10)-AL10)*Z10</f>
        <v>-0.009109421683999997</v>
      </c>
      <c r="AN10" s="246"/>
      <c r="AO10" s="248"/>
      <c r="AP10" s="249"/>
    </row>
    <row r="11" spans="2:42" ht="15" customHeight="1">
      <c r="B11" s="380"/>
      <c r="C11" s="39">
        <v>12258</v>
      </c>
      <c r="D11" s="40" t="s">
        <v>98</v>
      </c>
      <c r="E11" s="250">
        <v>1</v>
      </c>
      <c r="F11" s="42" t="s">
        <v>96</v>
      </c>
      <c r="G11" s="43">
        <v>1</v>
      </c>
      <c r="H11" s="44">
        <v>2.5</v>
      </c>
      <c r="I11" s="44">
        <v>355.6</v>
      </c>
      <c r="J11" s="44">
        <v>137.16</v>
      </c>
      <c r="K11" s="244">
        <f>IF(H11=0,0,+H11*I11*J11*0.000007841/G11)</f>
        <v>0.95609421684</v>
      </c>
      <c r="L11" s="45">
        <v>0.865</v>
      </c>
      <c r="M11" s="245"/>
      <c r="N11" s="46">
        <f t="shared" si="0"/>
        <v>0.09109421683999996</v>
      </c>
      <c r="O11" s="47">
        <v>1</v>
      </c>
      <c r="P11" s="45">
        <v>0.1</v>
      </c>
      <c r="Q11" s="48">
        <f t="shared" si="1"/>
        <v>0.009109421683999997</v>
      </c>
      <c r="R11" s="35">
        <f>+(K11*O11-Q11)*E11</f>
        <v>0.946984795156</v>
      </c>
      <c r="S11" s="246"/>
      <c r="T11" s="37">
        <f t="shared" si="2"/>
        <v>0</v>
      </c>
      <c r="U11" s="49"/>
      <c r="W11" s="380"/>
      <c r="X11" s="251">
        <v>12258</v>
      </c>
      <c r="Y11" s="40" t="s">
        <v>98</v>
      </c>
      <c r="Z11" s="250">
        <v>1</v>
      </c>
      <c r="AA11" s="42" t="s">
        <v>96</v>
      </c>
      <c r="AB11" s="43">
        <v>1</v>
      </c>
      <c r="AC11" s="44">
        <v>2.5</v>
      </c>
      <c r="AD11" s="44">
        <v>355.6</v>
      </c>
      <c r="AE11" s="44">
        <v>137.16</v>
      </c>
      <c r="AF11" s="244">
        <f>IF(AC11=0,0,+AC11*AD11*AE11*0.000007841/AB11)</f>
        <v>0.95609421684</v>
      </c>
      <c r="AG11" s="45">
        <v>0.865</v>
      </c>
      <c r="AH11" s="252"/>
      <c r="AI11" s="46">
        <f t="shared" si="3"/>
        <v>0.09109421683999996</v>
      </c>
      <c r="AJ11" s="47">
        <v>1</v>
      </c>
      <c r="AK11" s="45">
        <v>0.1</v>
      </c>
      <c r="AL11" s="48">
        <f t="shared" si="4"/>
        <v>0.009109421683999997</v>
      </c>
      <c r="AM11" s="35">
        <f>+(AF11*AJ11-AL11)*Z11</f>
        <v>0.946984795156</v>
      </c>
      <c r="AN11" s="246"/>
      <c r="AO11" s="253"/>
      <c r="AP11" s="254"/>
    </row>
    <row r="12" spans="2:42" ht="15" customHeight="1">
      <c r="B12" s="380"/>
      <c r="C12" s="39" t="s">
        <v>175</v>
      </c>
      <c r="D12" s="40" t="s">
        <v>99</v>
      </c>
      <c r="E12" s="82">
        <v>2</v>
      </c>
      <c r="F12" s="45" t="s">
        <v>96</v>
      </c>
      <c r="G12" s="43">
        <v>2</v>
      </c>
      <c r="H12" s="44">
        <v>2.5</v>
      </c>
      <c r="I12" s="44">
        <v>355.6</v>
      </c>
      <c r="J12" s="44">
        <v>137.16</v>
      </c>
      <c r="K12" s="244">
        <f>IF(H12=0,0,+H12*I12*J12*0.000007841/G12)</f>
        <v>0.47804710842</v>
      </c>
      <c r="L12" s="45">
        <v>0.413</v>
      </c>
      <c r="M12" s="245"/>
      <c r="N12" s="46">
        <f t="shared" si="0"/>
        <v>0.06504710842</v>
      </c>
      <c r="O12" s="45">
        <v>1</v>
      </c>
      <c r="P12" s="45">
        <v>0.1</v>
      </c>
      <c r="Q12" s="48">
        <f t="shared" si="1"/>
        <v>0.0065047108420000005</v>
      </c>
      <c r="R12" s="35">
        <f>+(K12*O12-Q12)*E12</f>
        <v>0.943084795156</v>
      </c>
      <c r="S12" s="246"/>
      <c r="T12" s="37">
        <f t="shared" si="2"/>
        <v>0.17209695903120026</v>
      </c>
      <c r="U12" s="49">
        <v>2</v>
      </c>
      <c r="W12" s="380"/>
      <c r="X12" s="251" t="s">
        <v>175</v>
      </c>
      <c r="Y12" s="40" t="s">
        <v>99</v>
      </c>
      <c r="Z12" s="82">
        <v>2</v>
      </c>
      <c r="AA12" s="45" t="s">
        <v>96</v>
      </c>
      <c r="AB12" s="43">
        <v>2</v>
      </c>
      <c r="AC12" s="44">
        <v>3</v>
      </c>
      <c r="AD12" s="44">
        <v>355.6</v>
      </c>
      <c r="AE12" s="44">
        <v>137.16</v>
      </c>
      <c r="AF12" s="244">
        <f>IF(AC12=0,0,+AC12*AD12*AE12*0.000007841/AB12)</f>
        <v>0.5736565301040001</v>
      </c>
      <c r="AG12" s="45">
        <v>0.413</v>
      </c>
      <c r="AH12" s="255"/>
      <c r="AI12" s="46">
        <f t="shared" si="3"/>
        <v>0.1606565301040001</v>
      </c>
      <c r="AJ12" s="45">
        <v>1</v>
      </c>
      <c r="AK12" s="45">
        <v>0.1</v>
      </c>
      <c r="AL12" s="48">
        <f t="shared" si="4"/>
        <v>0.01606565301040001</v>
      </c>
      <c r="AM12" s="35">
        <f>+(AF12*AJ12-AL12)*Z12</f>
        <v>1.1151817541872002</v>
      </c>
      <c r="AN12" s="246"/>
      <c r="AO12" s="253"/>
      <c r="AP12" s="254"/>
    </row>
    <row r="13" spans="2:42" ht="15" customHeight="1">
      <c r="B13" s="380"/>
      <c r="C13" s="39" t="s">
        <v>176</v>
      </c>
      <c r="D13" s="40" t="s">
        <v>103</v>
      </c>
      <c r="E13" s="82">
        <v>2</v>
      </c>
      <c r="F13" s="45" t="s">
        <v>96</v>
      </c>
      <c r="G13" s="43">
        <v>2</v>
      </c>
      <c r="H13" s="44">
        <v>2.5</v>
      </c>
      <c r="I13" s="44">
        <v>355.6</v>
      </c>
      <c r="J13" s="44">
        <v>137.16</v>
      </c>
      <c r="K13" s="244">
        <f>IF(H13=0,0,+H13*I13*J13*0.000007841/G13)</f>
        <v>0.47804710842</v>
      </c>
      <c r="L13" s="45">
        <v>0.413</v>
      </c>
      <c r="M13" s="245"/>
      <c r="N13" s="46">
        <f t="shared" si="0"/>
        <v>0.06504710842</v>
      </c>
      <c r="O13" s="45">
        <v>1</v>
      </c>
      <c r="P13" s="45">
        <v>0.1</v>
      </c>
      <c r="Q13" s="48">
        <f t="shared" si="1"/>
        <v>0.0065047108420000005</v>
      </c>
      <c r="R13" s="35">
        <f>+(K13*O13-Q13)*E13</f>
        <v>0.943084795156</v>
      </c>
      <c r="S13" s="246"/>
      <c r="T13" s="37">
        <f t="shared" si="2"/>
        <v>0</v>
      </c>
      <c r="U13" s="49"/>
      <c r="W13" s="380"/>
      <c r="X13" s="251" t="s">
        <v>176</v>
      </c>
      <c r="Y13" s="40" t="s">
        <v>103</v>
      </c>
      <c r="Z13" s="82">
        <v>2</v>
      </c>
      <c r="AA13" s="45" t="s">
        <v>96</v>
      </c>
      <c r="AB13" s="43">
        <v>2</v>
      </c>
      <c r="AC13" s="44">
        <v>2.5</v>
      </c>
      <c r="AD13" s="44">
        <v>355.6</v>
      </c>
      <c r="AE13" s="44">
        <v>137.16</v>
      </c>
      <c r="AF13" s="244">
        <f>IF(AC13=0,0,+AC13*AD13*AE13*0.000007841/AB13)</f>
        <v>0.47804710842</v>
      </c>
      <c r="AG13" s="45">
        <v>0.413</v>
      </c>
      <c r="AH13" s="255"/>
      <c r="AI13" s="46">
        <f t="shared" si="3"/>
        <v>0.06504710842</v>
      </c>
      <c r="AJ13" s="45">
        <v>1</v>
      </c>
      <c r="AK13" s="45">
        <v>0.1</v>
      </c>
      <c r="AL13" s="48">
        <f t="shared" si="4"/>
        <v>0.0065047108420000005</v>
      </c>
      <c r="AM13" s="35">
        <f>+(AF13*AJ13-AL13)*Z13</f>
        <v>0.943084795156</v>
      </c>
      <c r="AN13" s="246"/>
      <c r="AO13" s="253"/>
      <c r="AP13" s="254"/>
    </row>
    <row r="14" spans="2:42" ht="15" customHeight="1">
      <c r="B14" s="380"/>
      <c r="C14" s="39" t="s">
        <v>177</v>
      </c>
      <c r="D14" s="40" t="s">
        <v>202</v>
      </c>
      <c r="E14" s="250">
        <v>1</v>
      </c>
      <c r="F14" s="42" t="s">
        <v>203</v>
      </c>
      <c r="G14" s="43">
        <v>1</v>
      </c>
      <c r="H14" s="44"/>
      <c r="I14" s="44"/>
      <c r="J14" s="44"/>
      <c r="K14" s="244">
        <v>1.2</v>
      </c>
      <c r="L14" s="45"/>
      <c r="M14" s="245">
        <v>0.02</v>
      </c>
      <c r="N14" s="46">
        <f t="shared" si="0"/>
        <v>0</v>
      </c>
      <c r="O14" s="45">
        <v>1</v>
      </c>
      <c r="P14" s="45">
        <v>0</v>
      </c>
      <c r="Q14" s="48">
        <f t="shared" si="1"/>
        <v>0</v>
      </c>
      <c r="R14" s="35">
        <f>+(K14*O14-Q14)*E14</f>
        <v>1.2</v>
      </c>
      <c r="S14" s="246"/>
      <c r="T14" s="37">
        <f t="shared" si="2"/>
        <v>-0.256915204844</v>
      </c>
      <c r="U14" s="49">
        <v>2</v>
      </c>
      <c r="W14" s="380"/>
      <c r="X14" s="251" t="s">
        <v>177</v>
      </c>
      <c r="Y14" s="40" t="s">
        <v>100</v>
      </c>
      <c r="Z14" s="250">
        <v>2</v>
      </c>
      <c r="AA14" s="42" t="s">
        <v>96</v>
      </c>
      <c r="AB14" s="43">
        <v>2</v>
      </c>
      <c r="AC14" s="44">
        <v>2.5</v>
      </c>
      <c r="AD14" s="44">
        <v>355.6</v>
      </c>
      <c r="AE14" s="44">
        <v>137.16</v>
      </c>
      <c r="AF14" s="244">
        <f>IF(AC14=0,0,+AC14*AD14*AE14*0.000007841/AB14)</f>
        <v>0.47804710842</v>
      </c>
      <c r="AG14" s="45">
        <v>0.413</v>
      </c>
      <c r="AH14" s="255"/>
      <c r="AI14" s="46">
        <f t="shared" si="3"/>
        <v>0.06504710842</v>
      </c>
      <c r="AJ14" s="45">
        <v>1</v>
      </c>
      <c r="AK14" s="45">
        <v>0.1</v>
      </c>
      <c r="AL14" s="48">
        <f t="shared" si="4"/>
        <v>0.0065047108420000005</v>
      </c>
      <c r="AM14" s="35">
        <f>+(AF14*AJ14-AL14)*Z14</f>
        <v>0.943084795156</v>
      </c>
      <c r="AN14" s="246"/>
      <c r="AO14" s="253"/>
      <c r="AP14" s="254"/>
    </row>
    <row r="15" spans="2:42" ht="15" customHeight="1" thickBot="1">
      <c r="B15" s="380"/>
      <c r="C15" s="51" t="s">
        <v>178</v>
      </c>
      <c r="D15" s="52" t="s">
        <v>143</v>
      </c>
      <c r="E15" s="256">
        <v>1</v>
      </c>
      <c r="F15" s="54" t="s">
        <v>144</v>
      </c>
      <c r="G15" s="55">
        <v>1</v>
      </c>
      <c r="H15" s="56"/>
      <c r="I15" s="56"/>
      <c r="J15" s="56">
        <v>1220</v>
      </c>
      <c r="K15" s="244">
        <v>1.2</v>
      </c>
      <c r="L15" s="57">
        <v>1.15</v>
      </c>
      <c r="M15" s="245"/>
      <c r="N15" s="58">
        <f t="shared" si="0"/>
        <v>0.050000000000000044</v>
      </c>
      <c r="O15" s="57">
        <v>1</v>
      </c>
      <c r="P15" s="57">
        <v>0.1</v>
      </c>
      <c r="Q15" s="59">
        <f t="shared" si="1"/>
        <v>0.0050000000000000044</v>
      </c>
      <c r="R15" s="35">
        <f>+(K15*O15-Q15)*E15</f>
        <v>1.1949999999999998</v>
      </c>
      <c r="S15" s="257"/>
      <c r="T15" s="37">
        <f t="shared" si="2"/>
        <v>0</v>
      </c>
      <c r="U15" s="60"/>
      <c r="W15" s="380"/>
      <c r="X15" s="103" t="s">
        <v>178</v>
      </c>
      <c r="Y15" s="52" t="s">
        <v>143</v>
      </c>
      <c r="Z15" s="256">
        <v>1</v>
      </c>
      <c r="AA15" s="54" t="s">
        <v>144</v>
      </c>
      <c r="AB15" s="55">
        <v>1</v>
      </c>
      <c r="AC15" s="56"/>
      <c r="AD15" s="56"/>
      <c r="AE15" s="56">
        <v>1220</v>
      </c>
      <c r="AF15" s="244">
        <v>1.2</v>
      </c>
      <c r="AG15" s="57">
        <v>1.15</v>
      </c>
      <c r="AH15" s="258"/>
      <c r="AI15" s="58">
        <f t="shared" si="3"/>
        <v>0.050000000000000044</v>
      </c>
      <c r="AJ15" s="57">
        <v>1</v>
      </c>
      <c r="AK15" s="57">
        <v>0.1</v>
      </c>
      <c r="AL15" s="59">
        <f t="shared" si="4"/>
        <v>0.0050000000000000044</v>
      </c>
      <c r="AM15" s="35">
        <f>+(AF15*AJ15-AL15)*Z15</f>
        <v>1.1949999999999998</v>
      </c>
      <c r="AN15" s="257"/>
      <c r="AO15" s="259"/>
      <c r="AP15" s="260"/>
    </row>
    <row r="16" spans="2:42" ht="15" customHeight="1" thickBot="1">
      <c r="B16" s="381"/>
      <c r="C16" s="417" t="s">
        <v>101</v>
      </c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9"/>
      <c r="Q16" s="61" t="s">
        <v>71</v>
      </c>
      <c r="R16" s="62">
        <f>SUM(R10:R15)</f>
        <v>5.219044963784</v>
      </c>
      <c r="S16" s="257"/>
      <c r="T16" s="354">
        <f t="shared" si="2"/>
        <v>-0.08481824581279973</v>
      </c>
      <c r="U16" s="355"/>
      <c r="W16" s="381"/>
      <c r="X16" s="417" t="s">
        <v>101</v>
      </c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9"/>
      <c r="AL16" s="61" t="s">
        <v>71</v>
      </c>
      <c r="AM16" s="62">
        <f>SUM(AM10:AM15)</f>
        <v>5.134226717971201</v>
      </c>
      <c r="AN16" s="257"/>
      <c r="AO16" s="354"/>
      <c r="AP16" s="355"/>
    </row>
    <row r="17" spans="2:42" s="63" customFormat="1" ht="49.5" customHeight="1">
      <c r="B17" s="382" t="s">
        <v>51</v>
      </c>
      <c r="C17" s="64" t="s">
        <v>16</v>
      </c>
      <c r="D17" s="65" t="s">
        <v>17</v>
      </c>
      <c r="E17" s="66" t="s">
        <v>102</v>
      </c>
      <c r="F17" s="66" t="s">
        <v>30</v>
      </c>
      <c r="G17" s="66" t="s">
        <v>142</v>
      </c>
      <c r="H17" s="66" t="s">
        <v>212</v>
      </c>
      <c r="I17" s="66" t="s">
        <v>73</v>
      </c>
      <c r="J17" s="67" t="s">
        <v>74</v>
      </c>
      <c r="K17" s="66" t="s">
        <v>63</v>
      </c>
      <c r="L17" s="66" t="s">
        <v>64</v>
      </c>
      <c r="M17" s="66" t="s">
        <v>65</v>
      </c>
      <c r="N17" s="68" t="s">
        <v>66</v>
      </c>
      <c r="O17" s="68" t="s">
        <v>209</v>
      </c>
      <c r="P17" s="68" t="s">
        <v>69</v>
      </c>
      <c r="Q17" s="69" t="s">
        <v>70</v>
      </c>
      <c r="R17" s="241" t="s">
        <v>26</v>
      </c>
      <c r="T17" s="478" t="s">
        <v>51</v>
      </c>
      <c r="U17" s="479"/>
      <c r="W17" s="382" t="s">
        <v>51</v>
      </c>
      <c r="X17" s="64" t="s">
        <v>16</v>
      </c>
      <c r="Y17" s="65" t="s">
        <v>17</v>
      </c>
      <c r="Z17" s="66" t="s">
        <v>102</v>
      </c>
      <c r="AA17" s="66" t="s">
        <v>30</v>
      </c>
      <c r="AB17" s="66" t="s">
        <v>142</v>
      </c>
      <c r="AC17" s="66" t="s">
        <v>68</v>
      </c>
      <c r="AD17" s="66" t="s">
        <v>73</v>
      </c>
      <c r="AE17" s="67" t="s">
        <v>74</v>
      </c>
      <c r="AF17" s="66" t="s">
        <v>63</v>
      </c>
      <c r="AG17" s="66" t="s">
        <v>64</v>
      </c>
      <c r="AH17" s="66" t="s">
        <v>65</v>
      </c>
      <c r="AI17" s="68" t="s">
        <v>66</v>
      </c>
      <c r="AJ17" s="68" t="s">
        <v>67</v>
      </c>
      <c r="AK17" s="68" t="s">
        <v>69</v>
      </c>
      <c r="AL17" s="69" t="s">
        <v>70</v>
      </c>
      <c r="AM17" s="241" t="s">
        <v>26</v>
      </c>
      <c r="AO17" s="478" t="s">
        <v>51</v>
      </c>
      <c r="AP17" s="479"/>
    </row>
    <row r="18" spans="2:42" ht="15" customHeight="1">
      <c r="B18" s="380"/>
      <c r="C18" s="247">
        <v>12256</v>
      </c>
      <c r="D18" s="24" t="s">
        <v>97</v>
      </c>
      <c r="E18" s="25">
        <v>1</v>
      </c>
      <c r="F18" s="71" t="s">
        <v>104</v>
      </c>
      <c r="G18" s="27">
        <v>1</v>
      </c>
      <c r="H18" s="72">
        <v>10</v>
      </c>
      <c r="I18" s="27">
        <v>244</v>
      </c>
      <c r="J18" s="73">
        <f aca="true" t="shared" si="5" ref="J18:J23">I18*G18</f>
        <v>244</v>
      </c>
      <c r="K18" s="74">
        <v>2</v>
      </c>
      <c r="L18" s="72">
        <v>10</v>
      </c>
      <c r="M18" s="31">
        <f aca="true" t="shared" si="6" ref="M18:M23">IF(H18=0,0,H18/J18)</f>
        <v>0.040983606557377046</v>
      </c>
      <c r="N18" s="261">
        <v>1</v>
      </c>
      <c r="O18" s="72">
        <v>10</v>
      </c>
      <c r="P18" s="27">
        <v>7500</v>
      </c>
      <c r="Q18" s="75">
        <f aca="true" t="shared" si="7" ref="Q18:Q23">IF(N18=0,0,+N18*O18/P18/G18)</f>
        <v>0.0013333333333333333</v>
      </c>
      <c r="R18" s="76">
        <f aca="true" t="shared" si="8" ref="R18:R23">(M18+Q18)*E18</f>
        <v>0.04231693989071038</v>
      </c>
      <c r="S18" s="262"/>
      <c r="T18" s="78">
        <f aca="true" t="shared" si="9" ref="T18:T24">AM18-R18</f>
        <v>0.006666666666666668</v>
      </c>
      <c r="U18" s="38">
        <v>5</v>
      </c>
      <c r="W18" s="380"/>
      <c r="X18" s="247">
        <v>12256</v>
      </c>
      <c r="Y18" s="24" t="s">
        <v>97</v>
      </c>
      <c r="Z18" s="243">
        <v>1</v>
      </c>
      <c r="AA18" s="71" t="s">
        <v>104</v>
      </c>
      <c r="AB18" s="27">
        <v>1</v>
      </c>
      <c r="AC18" s="72">
        <v>10</v>
      </c>
      <c r="AD18" s="27">
        <v>244</v>
      </c>
      <c r="AE18" s="73">
        <f aca="true" t="shared" si="10" ref="AE18:AE23">AD18*AB18</f>
        <v>244</v>
      </c>
      <c r="AF18" s="74">
        <v>2</v>
      </c>
      <c r="AG18" s="72">
        <v>10</v>
      </c>
      <c r="AH18" s="31">
        <f aca="true" t="shared" si="11" ref="AH18:AH23">IF(AC18=0,0,AC18/AE18)</f>
        <v>0.040983606557377046</v>
      </c>
      <c r="AI18" s="261">
        <v>6</v>
      </c>
      <c r="AJ18" s="72">
        <v>10</v>
      </c>
      <c r="AK18" s="27">
        <v>7500</v>
      </c>
      <c r="AL18" s="75">
        <f aca="true" t="shared" si="12" ref="AL18:AL23">IF(AI18=0,0,+AI18*AJ18/AK18/AB18)</f>
        <v>0.008</v>
      </c>
      <c r="AM18" s="76">
        <f aca="true" t="shared" si="13" ref="AM18:AM23">(AH18+AL18)*Z18</f>
        <v>0.048983606557377046</v>
      </c>
      <c r="AN18" s="257"/>
      <c r="AO18" s="253"/>
      <c r="AP18" s="254"/>
    </row>
    <row r="19" spans="2:42" ht="15" customHeight="1">
      <c r="B19" s="380"/>
      <c r="C19" s="251">
        <v>12258</v>
      </c>
      <c r="D19" s="40" t="s">
        <v>98</v>
      </c>
      <c r="E19" s="41">
        <v>1</v>
      </c>
      <c r="F19" s="79" t="s">
        <v>105</v>
      </c>
      <c r="G19" s="43">
        <v>1</v>
      </c>
      <c r="H19" s="72">
        <v>10</v>
      </c>
      <c r="I19" s="43">
        <v>1100</v>
      </c>
      <c r="J19" s="73">
        <f t="shared" si="5"/>
        <v>1100</v>
      </c>
      <c r="K19" s="80">
        <v>1</v>
      </c>
      <c r="L19" s="81">
        <v>10</v>
      </c>
      <c r="M19" s="31">
        <f t="shared" si="6"/>
        <v>0.00909090909090909</v>
      </c>
      <c r="N19" s="261">
        <v>1</v>
      </c>
      <c r="O19" s="81">
        <v>10</v>
      </c>
      <c r="P19" s="43">
        <v>7500</v>
      </c>
      <c r="Q19" s="75">
        <f t="shared" si="7"/>
        <v>0.0013333333333333333</v>
      </c>
      <c r="R19" s="76">
        <f t="shared" si="8"/>
        <v>0.010424242424242424</v>
      </c>
      <c r="S19" s="262"/>
      <c r="T19" s="78">
        <f t="shared" si="9"/>
        <v>0</v>
      </c>
      <c r="U19" s="49"/>
      <c r="W19" s="380"/>
      <c r="X19" s="251">
        <v>12258</v>
      </c>
      <c r="Y19" s="40" t="s">
        <v>98</v>
      </c>
      <c r="Z19" s="250">
        <v>1</v>
      </c>
      <c r="AA19" s="79" t="s">
        <v>105</v>
      </c>
      <c r="AB19" s="43">
        <v>1</v>
      </c>
      <c r="AC19" s="72">
        <v>10</v>
      </c>
      <c r="AD19" s="43">
        <v>1100</v>
      </c>
      <c r="AE19" s="73">
        <f t="shared" si="10"/>
        <v>1100</v>
      </c>
      <c r="AF19" s="80">
        <v>1</v>
      </c>
      <c r="AG19" s="72">
        <v>10</v>
      </c>
      <c r="AH19" s="31">
        <f t="shared" si="11"/>
        <v>0.00909090909090909</v>
      </c>
      <c r="AI19" s="261">
        <v>1</v>
      </c>
      <c r="AJ19" s="81">
        <v>10</v>
      </c>
      <c r="AK19" s="43">
        <v>7500</v>
      </c>
      <c r="AL19" s="75">
        <f t="shared" si="12"/>
        <v>0.0013333333333333333</v>
      </c>
      <c r="AM19" s="76">
        <f t="shared" si="13"/>
        <v>0.010424242424242424</v>
      </c>
      <c r="AN19" s="257"/>
      <c r="AO19" s="253"/>
      <c r="AP19" s="254"/>
    </row>
    <row r="20" spans="2:42" ht="15" customHeight="1">
      <c r="B20" s="380"/>
      <c r="C20" s="251" t="s">
        <v>175</v>
      </c>
      <c r="D20" s="40" t="s">
        <v>99</v>
      </c>
      <c r="E20" s="50">
        <v>2</v>
      </c>
      <c r="F20" s="79" t="s">
        <v>106</v>
      </c>
      <c r="G20" s="43">
        <v>2</v>
      </c>
      <c r="H20" s="72">
        <v>10</v>
      </c>
      <c r="I20" s="43">
        <v>1400</v>
      </c>
      <c r="J20" s="73">
        <f t="shared" si="5"/>
        <v>2800</v>
      </c>
      <c r="K20" s="82">
        <v>2</v>
      </c>
      <c r="L20" s="81">
        <v>10</v>
      </c>
      <c r="M20" s="31">
        <f t="shared" si="6"/>
        <v>0.0035714285714285713</v>
      </c>
      <c r="N20" s="261">
        <v>1</v>
      </c>
      <c r="O20" s="81">
        <v>10</v>
      </c>
      <c r="P20" s="43">
        <v>7500</v>
      </c>
      <c r="Q20" s="75">
        <f t="shared" si="7"/>
        <v>0.0006666666666666666</v>
      </c>
      <c r="R20" s="76">
        <f t="shared" si="8"/>
        <v>0.008476190476190476</v>
      </c>
      <c r="S20" s="262"/>
      <c r="T20" s="78">
        <f t="shared" si="9"/>
        <v>0</v>
      </c>
      <c r="U20" s="49"/>
      <c r="W20" s="380"/>
      <c r="X20" s="251" t="s">
        <v>175</v>
      </c>
      <c r="Y20" s="40" t="s">
        <v>99</v>
      </c>
      <c r="Z20" s="82">
        <v>2</v>
      </c>
      <c r="AA20" s="79" t="s">
        <v>106</v>
      </c>
      <c r="AB20" s="43">
        <v>2</v>
      </c>
      <c r="AC20" s="72">
        <v>10</v>
      </c>
      <c r="AD20" s="43">
        <v>1400</v>
      </c>
      <c r="AE20" s="73">
        <f t="shared" si="10"/>
        <v>2800</v>
      </c>
      <c r="AF20" s="82">
        <v>2</v>
      </c>
      <c r="AG20" s="72">
        <v>10</v>
      </c>
      <c r="AH20" s="31">
        <f t="shared" si="11"/>
        <v>0.0035714285714285713</v>
      </c>
      <c r="AI20" s="261">
        <v>1</v>
      </c>
      <c r="AJ20" s="81">
        <v>10</v>
      </c>
      <c r="AK20" s="43">
        <v>7500</v>
      </c>
      <c r="AL20" s="75">
        <f t="shared" si="12"/>
        <v>0.0006666666666666666</v>
      </c>
      <c r="AM20" s="76">
        <f t="shared" si="13"/>
        <v>0.008476190476190476</v>
      </c>
      <c r="AN20" s="257"/>
      <c r="AO20" s="253"/>
      <c r="AP20" s="254"/>
    </row>
    <row r="21" spans="2:42" ht="15" customHeight="1">
      <c r="B21" s="380"/>
      <c r="C21" s="251" t="s">
        <v>176</v>
      </c>
      <c r="D21" s="40" t="s">
        <v>103</v>
      </c>
      <c r="E21" s="50">
        <v>2</v>
      </c>
      <c r="F21" s="79" t="s">
        <v>106</v>
      </c>
      <c r="G21" s="43">
        <v>2</v>
      </c>
      <c r="H21" s="72">
        <v>10</v>
      </c>
      <c r="I21" s="43">
        <v>1400</v>
      </c>
      <c r="J21" s="73">
        <f t="shared" si="5"/>
        <v>2800</v>
      </c>
      <c r="K21" s="82">
        <v>2</v>
      </c>
      <c r="L21" s="81">
        <v>10</v>
      </c>
      <c r="M21" s="31">
        <f t="shared" si="6"/>
        <v>0.0035714285714285713</v>
      </c>
      <c r="N21" s="261">
        <v>1</v>
      </c>
      <c r="O21" s="81">
        <v>10</v>
      </c>
      <c r="P21" s="43">
        <v>7500</v>
      </c>
      <c r="Q21" s="75">
        <f t="shared" si="7"/>
        <v>0.0006666666666666666</v>
      </c>
      <c r="R21" s="76">
        <f t="shared" si="8"/>
        <v>0.008476190476190476</v>
      </c>
      <c r="S21" s="262"/>
      <c r="T21" s="78">
        <f t="shared" si="9"/>
        <v>0</v>
      </c>
      <c r="U21" s="49"/>
      <c r="W21" s="380"/>
      <c r="X21" s="251" t="s">
        <v>176</v>
      </c>
      <c r="Y21" s="40" t="s">
        <v>103</v>
      </c>
      <c r="Z21" s="82">
        <v>2</v>
      </c>
      <c r="AA21" s="79" t="s">
        <v>106</v>
      </c>
      <c r="AB21" s="43">
        <v>2</v>
      </c>
      <c r="AC21" s="72">
        <v>10</v>
      </c>
      <c r="AD21" s="43">
        <v>1400</v>
      </c>
      <c r="AE21" s="73">
        <f t="shared" si="10"/>
        <v>2800</v>
      </c>
      <c r="AF21" s="82">
        <v>2</v>
      </c>
      <c r="AG21" s="72">
        <v>10</v>
      </c>
      <c r="AH21" s="31">
        <f t="shared" si="11"/>
        <v>0.0035714285714285713</v>
      </c>
      <c r="AI21" s="261">
        <v>1</v>
      </c>
      <c r="AJ21" s="81">
        <v>10</v>
      </c>
      <c r="AK21" s="43">
        <v>7500</v>
      </c>
      <c r="AL21" s="75">
        <f t="shared" si="12"/>
        <v>0.0006666666666666666</v>
      </c>
      <c r="AM21" s="76">
        <f t="shared" si="13"/>
        <v>0.008476190476190476</v>
      </c>
      <c r="AN21" s="257"/>
      <c r="AO21" s="253"/>
      <c r="AP21" s="254"/>
    </row>
    <row r="22" spans="2:42" ht="15" customHeight="1">
      <c r="B22" s="380"/>
      <c r="C22" s="251" t="s">
        <v>177</v>
      </c>
      <c r="D22" s="40" t="s">
        <v>202</v>
      </c>
      <c r="E22" s="41">
        <v>1</v>
      </c>
      <c r="F22" s="79" t="s">
        <v>106</v>
      </c>
      <c r="G22" s="43">
        <v>2</v>
      </c>
      <c r="H22" s="72">
        <v>10</v>
      </c>
      <c r="I22" s="43">
        <v>1400</v>
      </c>
      <c r="J22" s="73">
        <f t="shared" si="5"/>
        <v>2800</v>
      </c>
      <c r="K22" s="82">
        <v>2</v>
      </c>
      <c r="L22" s="81">
        <v>10</v>
      </c>
      <c r="M22" s="31">
        <f t="shared" si="6"/>
        <v>0.0035714285714285713</v>
      </c>
      <c r="N22" s="261"/>
      <c r="O22" s="81"/>
      <c r="P22" s="43"/>
      <c r="Q22" s="75">
        <f t="shared" si="7"/>
        <v>0</v>
      </c>
      <c r="R22" s="76">
        <f t="shared" si="8"/>
        <v>0.0035714285714285713</v>
      </c>
      <c r="S22" s="262"/>
      <c r="T22" s="78">
        <f t="shared" si="9"/>
        <v>0.004904761904761905</v>
      </c>
      <c r="U22" s="49">
        <v>2</v>
      </c>
      <c r="W22" s="380"/>
      <c r="X22" s="251" t="s">
        <v>177</v>
      </c>
      <c r="Y22" s="40" t="s">
        <v>100</v>
      </c>
      <c r="Z22" s="250">
        <v>2</v>
      </c>
      <c r="AA22" s="79" t="s">
        <v>106</v>
      </c>
      <c r="AB22" s="43">
        <v>2</v>
      </c>
      <c r="AC22" s="72">
        <v>10</v>
      </c>
      <c r="AD22" s="43">
        <v>1400</v>
      </c>
      <c r="AE22" s="73">
        <f t="shared" si="10"/>
        <v>2800</v>
      </c>
      <c r="AF22" s="82">
        <v>2</v>
      </c>
      <c r="AG22" s="72">
        <v>10</v>
      </c>
      <c r="AH22" s="31">
        <f t="shared" si="11"/>
        <v>0.0035714285714285713</v>
      </c>
      <c r="AI22" s="261">
        <v>1</v>
      </c>
      <c r="AJ22" s="81">
        <v>10</v>
      </c>
      <c r="AK22" s="43">
        <v>7500</v>
      </c>
      <c r="AL22" s="75">
        <f t="shared" si="12"/>
        <v>0.0006666666666666666</v>
      </c>
      <c r="AM22" s="76">
        <f t="shared" si="13"/>
        <v>0.008476190476190476</v>
      </c>
      <c r="AN22" s="257"/>
      <c r="AO22" s="253"/>
      <c r="AP22" s="254"/>
    </row>
    <row r="23" spans="2:42" ht="15" customHeight="1" thickBot="1">
      <c r="B23" s="380"/>
      <c r="C23" s="263"/>
      <c r="D23" s="52"/>
      <c r="E23" s="53"/>
      <c r="F23" s="83"/>
      <c r="G23" s="55"/>
      <c r="H23" s="84"/>
      <c r="I23" s="55"/>
      <c r="J23" s="85">
        <f t="shared" si="5"/>
        <v>0</v>
      </c>
      <c r="K23" s="86"/>
      <c r="L23" s="84"/>
      <c r="M23" s="87">
        <f t="shared" si="6"/>
        <v>0</v>
      </c>
      <c r="N23" s="264"/>
      <c r="O23" s="84"/>
      <c r="P23" s="55"/>
      <c r="Q23" s="75">
        <f t="shared" si="7"/>
        <v>0</v>
      </c>
      <c r="R23" s="76">
        <f t="shared" si="8"/>
        <v>0</v>
      </c>
      <c r="S23" s="262"/>
      <c r="T23" s="78">
        <f t="shared" si="9"/>
        <v>0</v>
      </c>
      <c r="U23" s="60"/>
      <c r="W23" s="380"/>
      <c r="X23" s="263"/>
      <c r="Y23" s="52"/>
      <c r="Z23" s="256"/>
      <c r="AA23" s="83"/>
      <c r="AB23" s="55"/>
      <c r="AC23" s="84"/>
      <c r="AD23" s="55"/>
      <c r="AE23" s="85">
        <f t="shared" si="10"/>
        <v>0</v>
      </c>
      <c r="AF23" s="86"/>
      <c r="AG23" s="84"/>
      <c r="AH23" s="87">
        <f t="shared" si="11"/>
        <v>0</v>
      </c>
      <c r="AI23" s="264"/>
      <c r="AJ23" s="84"/>
      <c r="AK23" s="55"/>
      <c r="AL23" s="75">
        <f t="shared" si="12"/>
        <v>0</v>
      </c>
      <c r="AM23" s="76">
        <f t="shared" si="13"/>
        <v>0</v>
      </c>
      <c r="AN23" s="257"/>
      <c r="AO23" s="265"/>
      <c r="AP23" s="266"/>
    </row>
    <row r="24" spans="2:42" ht="13.5" customHeight="1" thickBot="1">
      <c r="B24" s="381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88" t="s">
        <v>72</v>
      </c>
      <c r="R24" s="62">
        <f>SUM(R18:R23)</f>
        <v>0.07326499183876233</v>
      </c>
      <c r="S24" s="257"/>
      <c r="T24" s="354">
        <f t="shared" si="9"/>
        <v>0.011571428571428566</v>
      </c>
      <c r="U24" s="355"/>
      <c r="W24" s="381"/>
      <c r="X24" s="417"/>
      <c r="Y24" s="418"/>
      <c r="Z24" s="418"/>
      <c r="AA24" s="418"/>
      <c r="AB24" s="418"/>
      <c r="AC24" s="418"/>
      <c r="AD24" s="418"/>
      <c r="AE24" s="418"/>
      <c r="AF24" s="418"/>
      <c r="AG24" s="418"/>
      <c r="AH24" s="418"/>
      <c r="AI24" s="532"/>
      <c r="AJ24" s="532"/>
      <c r="AK24" s="532"/>
      <c r="AL24" s="267" t="s">
        <v>72</v>
      </c>
      <c r="AM24" s="185">
        <f>SUM(AM18:AM23)</f>
        <v>0.08483642041019089</v>
      </c>
      <c r="AN24" s="257"/>
      <c r="AO24" s="354"/>
      <c r="AP24" s="355"/>
    </row>
    <row r="25" spans="2:42" s="63" customFormat="1" ht="49.5" customHeight="1">
      <c r="B25" s="382" t="s">
        <v>146</v>
      </c>
      <c r="C25" s="64" t="s">
        <v>16</v>
      </c>
      <c r="D25" s="65" t="s">
        <v>17</v>
      </c>
      <c r="E25" s="66" t="s">
        <v>102</v>
      </c>
      <c r="F25" s="66" t="s">
        <v>4</v>
      </c>
      <c r="G25" s="66" t="s">
        <v>150</v>
      </c>
      <c r="H25" s="66" t="s">
        <v>211</v>
      </c>
      <c r="I25" s="67" t="s">
        <v>74</v>
      </c>
      <c r="J25" s="67" t="s">
        <v>148</v>
      </c>
      <c r="K25" s="66" t="s">
        <v>147</v>
      </c>
      <c r="L25" s="67" t="s">
        <v>210</v>
      </c>
      <c r="M25" s="89" t="s">
        <v>149</v>
      </c>
      <c r="N25" s="90"/>
      <c r="O25" s="91"/>
      <c r="P25" s="92"/>
      <c r="Q25" s="93"/>
      <c r="R25" s="241" t="s">
        <v>26</v>
      </c>
      <c r="T25" s="478" t="s">
        <v>155</v>
      </c>
      <c r="U25" s="479"/>
      <c r="W25" s="382" t="s">
        <v>146</v>
      </c>
      <c r="X25" s="268" t="s">
        <v>16</v>
      </c>
      <c r="Y25" s="31" t="s">
        <v>17</v>
      </c>
      <c r="Z25" s="131" t="s">
        <v>102</v>
      </c>
      <c r="AA25" s="131" t="s">
        <v>4</v>
      </c>
      <c r="AB25" s="131" t="s">
        <v>150</v>
      </c>
      <c r="AC25" s="131" t="s">
        <v>211</v>
      </c>
      <c r="AD25" s="163" t="s">
        <v>74</v>
      </c>
      <c r="AE25" s="163" t="s">
        <v>148</v>
      </c>
      <c r="AF25" s="131" t="s">
        <v>147</v>
      </c>
      <c r="AG25" s="163" t="s">
        <v>210</v>
      </c>
      <c r="AH25" s="66" t="s">
        <v>149</v>
      </c>
      <c r="AI25" s="269"/>
      <c r="AJ25" s="269"/>
      <c r="AK25" s="269"/>
      <c r="AL25" s="270"/>
      <c r="AM25" s="271" t="s">
        <v>26</v>
      </c>
      <c r="AO25" s="478" t="s">
        <v>155</v>
      </c>
      <c r="AP25" s="479"/>
    </row>
    <row r="26" spans="2:42" ht="15" customHeight="1">
      <c r="B26" s="380"/>
      <c r="C26" s="94" t="s">
        <v>178</v>
      </c>
      <c r="D26" s="24" t="s">
        <v>143</v>
      </c>
      <c r="E26" s="25">
        <v>1</v>
      </c>
      <c r="F26" s="71" t="s">
        <v>151</v>
      </c>
      <c r="G26" s="95" t="s">
        <v>145</v>
      </c>
      <c r="H26" s="72"/>
      <c r="I26" s="96"/>
      <c r="J26" s="97">
        <f aca="true" t="shared" si="14" ref="J26:J31">IF(H26=0,0,H26/I26)</f>
        <v>0</v>
      </c>
      <c r="K26" s="74">
        <v>1.2</v>
      </c>
      <c r="L26" s="72">
        <v>1</v>
      </c>
      <c r="M26" s="31">
        <f aca="true" t="shared" si="15" ref="M26:M31">K26*L26</f>
        <v>1.2</v>
      </c>
      <c r="N26" s="99"/>
      <c r="O26" s="100" t="s">
        <v>11</v>
      </c>
      <c r="P26" s="100"/>
      <c r="Q26" s="93"/>
      <c r="R26" s="76">
        <f aca="true" t="shared" si="16" ref="R26:R31">(J26+M26)*E26</f>
        <v>1.2</v>
      </c>
      <c r="S26" s="262"/>
      <c r="T26" s="78">
        <f aca="true" t="shared" si="17" ref="T26:T32">AM26-R26</f>
        <v>0</v>
      </c>
      <c r="U26" s="38"/>
      <c r="W26" s="380"/>
      <c r="X26" s="247" t="s">
        <v>178</v>
      </c>
      <c r="Y26" s="24" t="s">
        <v>143</v>
      </c>
      <c r="Z26" s="25">
        <v>1</v>
      </c>
      <c r="AA26" s="71" t="s">
        <v>151</v>
      </c>
      <c r="AB26" s="95" t="s">
        <v>145</v>
      </c>
      <c r="AC26" s="72"/>
      <c r="AD26" s="96"/>
      <c r="AE26" s="97">
        <f aca="true" t="shared" si="18" ref="AE26:AE31">IF(AC26=0,0,AC26/AD26)</f>
        <v>0</v>
      </c>
      <c r="AF26" s="74">
        <v>1.2</v>
      </c>
      <c r="AG26" s="72">
        <v>1</v>
      </c>
      <c r="AH26" s="31">
        <f aca="true" t="shared" si="19" ref="AH26:AH31">AF26*AG26</f>
        <v>1.2</v>
      </c>
      <c r="AI26" s="272"/>
      <c r="AJ26" s="273"/>
      <c r="AK26" s="274"/>
      <c r="AL26" s="275"/>
      <c r="AM26" s="276">
        <f aca="true" t="shared" si="20" ref="AM26:AM31">(AE26+AH26)*Z26</f>
        <v>1.2</v>
      </c>
      <c r="AN26" s="257"/>
      <c r="AO26" s="253"/>
      <c r="AP26" s="254"/>
    </row>
    <row r="27" spans="2:42" ht="15" customHeight="1">
      <c r="B27" s="380"/>
      <c r="C27" s="101" t="s">
        <v>178</v>
      </c>
      <c r="D27" s="40" t="s">
        <v>143</v>
      </c>
      <c r="E27" s="41">
        <v>2</v>
      </c>
      <c r="F27" s="79" t="s">
        <v>152</v>
      </c>
      <c r="G27" s="102" t="s">
        <v>153</v>
      </c>
      <c r="H27" s="72">
        <v>10</v>
      </c>
      <c r="I27" s="50">
        <v>100</v>
      </c>
      <c r="J27" s="97">
        <f t="shared" si="14"/>
        <v>0.1</v>
      </c>
      <c r="K27" s="80"/>
      <c r="L27" s="81"/>
      <c r="M27" s="31">
        <f t="shared" si="15"/>
        <v>0</v>
      </c>
      <c r="N27" s="99"/>
      <c r="O27" s="100"/>
      <c r="P27" s="100"/>
      <c r="Q27" s="93"/>
      <c r="R27" s="76">
        <f t="shared" si="16"/>
        <v>0.2</v>
      </c>
      <c r="S27" s="262"/>
      <c r="T27" s="78">
        <f t="shared" si="17"/>
        <v>0</v>
      </c>
      <c r="U27" s="49"/>
      <c r="W27" s="380"/>
      <c r="X27" s="251" t="s">
        <v>178</v>
      </c>
      <c r="Y27" s="40" t="s">
        <v>143</v>
      </c>
      <c r="Z27" s="41">
        <v>2</v>
      </c>
      <c r="AA27" s="79" t="s">
        <v>152</v>
      </c>
      <c r="AB27" s="102" t="s">
        <v>153</v>
      </c>
      <c r="AC27" s="72">
        <v>10</v>
      </c>
      <c r="AD27" s="50">
        <v>100</v>
      </c>
      <c r="AE27" s="97">
        <f t="shared" si="18"/>
        <v>0.1</v>
      </c>
      <c r="AF27" s="80"/>
      <c r="AG27" s="81"/>
      <c r="AH27" s="31">
        <f t="shared" si="19"/>
        <v>0</v>
      </c>
      <c r="AI27" s="272"/>
      <c r="AJ27" s="273"/>
      <c r="AK27" s="274"/>
      <c r="AL27" s="275"/>
      <c r="AM27" s="276">
        <f t="shared" si="20"/>
        <v>0.2</v>
      </c>
      <c r="AN27" s="257"/>
      <c r="AO27" s="253"/>
      <c r="AP27" s="254"/>
    </row>
    <row r="28" spans="2:42" ht="15" customHeight="1">
      <c r="B28" s="380"/>
      <c r="C28" s="101" t="s">
        <v>178</v>
      </c>
      <c r="D28" s="40" t="s">
        <v>143</v>
      </c>
      <c r="E28" s="50">
        <v>1</v>
      </c>
      <c r="F28" s="79" t="s">
        <v>154</v>
      </c>
      <c r="G28" s="102" t="s">
        <v>153</v>
      </c>
      <c r="H28" s="72">
        <v>10</v>
      </c>
      <c r="I28" s="50">
        <v>150</v>
      </c>
      <c r="J28" s="97">
        <f t="shared" si="14"/>
        <v>0.06666666666666667</v>
      </c>
      <c r="K28" s="82"/>
      <c r="L28" s="81"/>
      <c r="M28" s="31">
        <f t="shared" si="15"/>
        <v>0</v>
      </c>
      <c r="N28" s="93"/>
      <c r="O28" s="93"/>
      <c r="P28" s="93"/>
      <c r="Q28" s="93"/>
      <c r="R28" s="76">
        <f t="shared" si="16"/>
        <v>0.06666666666666667</v>
      </c>
      <c r="S28" s="262"/>
      <c r="T28" s="78">
        <f t="shared" si="17"/>
        <v>0</v>
      </c>
      <c r="U28" s="49"/>
      <c r="W28" s="380"/>
      <c r="X28" s="251" t="s">
        <v>178</v>
      </c>
      <c r="Y28" s="40" t="s">
        <v>143</v>
      </c>
      <c r="Z28" s="50">
        <v>1</v>
      </c>
      <c r="AA28" s="79" t="s">
        <v>154</v>
      </c>
      <c r="AB28" s="102" t="s">
        <v>153</v>
      </c>
      <c r="AC28" s="72">
        <v>10</v>
      </c>
      <c r="AD28" s="50">
        <v>150</v>
      </c>
      <c r="AE28" s="97">
        <f t="shared" si="18"/>
        <v>0.06666666666666667</v>
      </c>
      <c r="AF28" s="82"/>
      <c r="AG28" s="81"/>
      <c r="AH28" s="31">
        <f t="shared" si="19"/>
        <v>0</v>
      </c>
      <c r="AI28" s="272"/>
      <c r="AJ28" s="273"/>
      <c r="AK28" s="274"/>
      <c r="AL28" s="275"/>
      <c r="AM28" s="276">
        <f t="shared" si="20"/>
        <v>0.06666666666666667</v>
      </c>
      <c r="AN28" s="257"/>
      <c r="AO28" s="253"/>
      <c r="AP28" s="254"/>
    </row>
    <row r="29" spans="2:42" ht="15" customHeight="1">
      <c r="B29" s="380"/>
      <c r="C29" s="101"/>
      <c r="D29" s="40"/>
      <c r="E29" s="50"/>
      <c r="F29" s="79"/>
      <c r="G29" s="102"/>
      <c r="H29" s="72"/>
      <c r="I29" s="50"/>
      <c r="J29" s="97">
        <f t="shared" si="14"/>
        <v>0</v>
      </c>
      <c r="K29" s="82"/>
      <c r="L29" s="81"/>
      <c r="M29" s="31">
        <f t="shared" si="15"/>
        <v>0</v>
      </c>
      <c r="N29" s="93"/>
      <c r="O29" s="93"/>
      <c r="P29" s="93"/>
      <c r="Q29" s="93"/>
      <c r="R29" s="76">
        <f t="shared" si="16"/>
        <v>0</v>
      </c>
      <c r="S29" s="262"/>
      <c r="T29" s="78">
        <f t="shared" si="17"/>
        <v>0</v>
      </c>
      <c r="U29" s="49"/>
      <c r="W29" s="380"/>
      <c r="X29" s="251"/>
      <c r="Y29" s="40"/>
      <c r="Z29" s="50"/>
      <c r="AA29" s="79"/>
      <c r="AB29" s="102"/>
      <c r="AC29" s="72"/>
      <c r="AD29" s="50"/>
      <c r="AE29" s="97">
        <f t="shared" si="18"/>
        <v>0</v>
      </c>
      <c r="AF29" s="82"/>
      <c r="AG29" s="81"/>
      <c r="AH29" s="31">
        <f t="shared" si="19"/>
        <v>0</v>
      </c>
      <c r="AI29" s="272"/>
      <c r="AJ29" s="273"/>
      <c r="AK29" s="274"/>
      <c r="AL29" s="275"/>
      <c r="AM29" s="276">
        <f t="shared" si="20"/>
        <v>0</v>
      </c>
      <c r="AN29" s="257"/>
      <c r="AO29" s="253"/>
      <c r="AP29" s="254"/>
    </row>
    <row r="30" spans="2:42" ht="15" customHeight="1">
      <c r="B30" s="380"/>
      <c r="C30" s="101"/>
      <c r="D30" s="40"/>
      <c r="E30" s="41"/>
      <c r="F30" s="79"/>
      <c r="G30" s="102"/>
      <c r="H30" s="72"/>
      <c r="I30" s="50"/>
      <c r="J30" s="97">
        <f t="shared" si="14"/>
        <v>0</v>
      </c>
      <c r="K30" s="82"/>
      <c r="L30" s="81"/>
      <c r="M30" s="31">
        <f t="shared" si="15"/>
        <v>0</v>
      </c>
      <c r="N30" s="93"/>
      <c r="O30" s="93"/>
      <c r="P30" s="93"/>
      <c r="Q30" s="93"/>
      <c r="R30" s="76">
        <f t="shared" si="16"/>
        <v>0</v>
      </c>
      <c r="S30" s="262"/>
      <c r="T30" s="78">
        <f t="shared" si="17"/>
        <v>0</v>
      </c>
      <c r="U30" s="49"/>
      <c r="W30" s="380"/>
      <c r="X30" s="251"/>
      <c r="Y30" s="40"/>
      <c r="Z30" s="41"/>
      <c r="AA30" s="79"/>
      <c r="AB30" s="102"/>
      <c r="AC30" s="72"/>
      <c r="AD30" s="50"/>
      <c r="AE30" s="97">
        <f t="shared" si="18"/>
        <v>0</v>
      </c>
      <c r="AF30" s="82"/>
      <c r="AG30" s="81"/>
      <c r="AH30" s="31">
        <f t="shared" si="19"/>
        <v>0</v>
      </c>
      <c r="AI30" s="272"/>
      <c r="AJ30" s="273"/>
      <c r="AK30" s="274"/>
      <c r="AL30" s="275"/>
      <c r="AM30" s="276">
        <f t="shared" si="20"/>
        <v>0</v>
      </c>
      <c r="AN30" s="257"/>
      <c r="AO30" s="253"/>
      <c r="AP30" s="254"/>
    </row>
    <row r="31" spans="2:42" ht="15" customHeight="1" thickBot="1">
      <c r="B31" s="380"/>
      <c r="C31" s="103"/>
      <c r="D31" s="52"/>
      <c r="E31" s="256"/>
      <c r="F31" s="83"/>
      <c r="G31" s="104"/>
      <c r="H31" s="84"/>
      <c r="I31" s="105"/>
      <c r="J31" s="106">
        <f t="shared" si="14"/>
        <v>0</v>
      </c>
      <c r="K31" s="86"/>
      <c r="L31" s="84"/>
      <c r="M31" s="87">
        <f t="shared" si="15"/>
        <v>0</v>
      </c>
      <c r="N31" s="108"/>
      <c r="O31" s="109"/>
      <c r="P31" s="109"/>
      <c r="Q31" s="93"/>
      <c r="R31" s="110">
        <f t="shared" si="16"/>
        <v>0</v>
      </c>
      <c r="S31" s="262"/>
      <c r="T31" s="78">
        <f t="shared" si="17"/>
        <v>0</v>
      </c>
      <c r="U31" s="60"/>
      <c r="W31" s="380"/>
      <c r="X31" s="263"/>
      <c r="Y31" s="52"/>
      <c r="Z31" s="256"/>
      <c r="AA31" s="83"/>
      <c r="AB31" s="104"/>
      <c r="AC31" s="84"/>
      <c r="AD31" s="105"/>
      <c r="AE31" s="106">
        <f t="shared" si="18"/>
        <v>0</v>
      </c>
      <c r="AF31" s="86"/>
      <c r="AG31" s="84"/>
      <c r="AH31" s="87">
        <f t="shared" si="19"/>
        <v>0</v>
      </c>
      <c r="AI31" s="277"/>
      <c r="AJ31" s="278"/>
      <c r="AK31" s="279"/>
      <c r="AL31" s="280"/>
      <c r="AM31" s="281">
        <f t="shared" si="20"/>
        <v>0</v>
      </c>
      <c r="AN31" s="257"/>
      <c r="AO31" s="265"/>
      <c r="AP31" s="266"/>
    </row>
    <row r="32" spans="2:42" ht="13.5" customHeight="1" thickBot="1">
      <c r="B32" s="381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88" t="s">
        <v>156</v>
      </c>
      <c r="R32" s="62">
        <f>SUM(R26:R31)</f>
        <v>1.4666666666666666</v>
      </c>
      <c r="S32" s="257"/>
      <c r="T32" s="354">
        <f t="shared" si="17"/>
        <v>0</v>
      </c>
      <c r="U32" s="355"/>
      <c r="W32" s="381"/>
      <c r="X32" s="416"/>
      <c r="Y32" s="416"/>
      <c r="Z32" s="416"/>
      <c r="AA32" s="416"/>
      <c r="AB32" s="416"/>
      <c r="AC32" s="416"/>
      <c r="AD32" s="416"/>
      <c r="AE32" s="416"/>
      <c r="AF32" s="416"/>
      <c r="AG32" s="416"/>
      <c r="AH32" s="416"/>
      <c r="AI32" s="416"/>
      <c r="AJ32" s="416"/>
      <c r="AK32" s="416"/>
      <c r="AL32" s="282" t="s">
        <v>156</v>
      </c>
      <c r="AM32" s="185">
        <f>SUM(AM26:AM31)</f>
        <v>1.4666666666666666</v>
      </c>
      <c r="AN32" s="257"/>
      <c r="AO32" s="354"/>
      <c r="AP32" s="355"/>
    </row>
    <row r="33" spans="2:42" ht="39.75" customHeight="1">
      <c r="B33" s="414" t="s">
        <v>50</v>
      </c>
      <c r="C33" s="111" t="s">
        <v>16</v>
      </c>
      <c r="D33" s="398" t="s">
        <v>4</v>
      </c>
      <c r="E33" s="399"/>
      <c r="F33" s="399"/>
      <c r="G33" s="400"/>
      <c r="H33" s="112" t="s">
        <v>22</v>
      </c>
      <c r="I33" s="112" t="s">
        <v>24</v>
      </c>
      <c r="J33" s="112" t="s">
        <v>75</v>
      </c>
      <c r="K33" s="112" t="s">
        <v>29</v>
      </c>
      <c r="L33" s="112" t="s">
        <v>76</v>
      </c>
      <c r="M33" s="90"/>
      <c r="N33" s="91"/>
      <c r="O33" s="92"/>
      <c r="P33" s="113"/>
      <c r="Q33" s="114"/>
      <c r="R33" s="283" t="s">
        <v>26</v>
      </c>
      <c r="T33" s="478" t="s">
        <v>50</v>
      </c>
      <c r="U33" s="479"/>
      <c r="W33" s="414" t="s">
        <v>50</v>
      </c>
      <c r="X33" s="111" t="s">
        <v>16</v>
      </c>
      <c r="Y33" s="398" t="s">
        <v>4</v>
      </c>
      <c r="Z33" s="399"/>
      <c r="AA33" s="399"/>
      <c r="AB33" s="400"/>
      <c r="AC33" s="112" t="s">
        <v>22</v>
      </c>
      <c r="AD33" s="112" t="s">
        <v>24</v>
      </c>
      <c r="AE33" s="112" t="s">
        <v>75</v>
      </c>
      <c r="AF33" s="112" t="s">
        <v>29</v>
      </c>
      <c r="AG33" s="112" t="s">
        <v>76</v>
      </c>
      <c r="AH33" s="90"/>
      <c r="AI33" s="91"/>
      <c r="AJ33" s="92"/>
      <c r="AK33" s="113"/>
      <c r="AL33" s="114"/>
      <c r="AM33" s="283" t="s">
        <v>26</v>
      </c>
      <c r="AO33" s="478" t="s">
        <v>50</v>
      </c>
      <c r="AP33" s="479"/>
    </row>
    <row r="34" spans="2:42" ht="15" customHeight="1">
      <c r="B34" s="414"/>
      <c r="C34" s="284">
        <v>12270</v>
      </c>
      <c r="D34" s="349" t="s">
        <v>32</v>
      </c>
      <c r="E34" s="350"/>
      <c r="F34" s="350"/>
      <c r="G34" s="351"/>
      <c r="H34" s="27">
        <v>300</v>
      </c>
      <c r="I34" s="27">
        <v>2400</v>
      </c>
      <c r="J34" s="72">
        <v>10</v>
      </c>
      <c r="K34" s="27">
        <v>400</v>
      </c>
      <c r="L34" s="117">
        <f>IF(J34=0,0,J34/(H34*K34))</f>
        <v>8.333333333333333E-05</v>
      </c>
      <c r="M34" s="99"/>
      <c r="N34" s="100" t="s">
        <v>11</v>
      </c>
      <c r="O34" s="100"/>
      <c r="P34" s="100"/>
      <c r="Q34" s="118"/>
      <c r="R34" s="119">
        <f>IF(H34=0,0,K34*L34)</f>
        <v>0.03333333333333333</v>
      </c>
      <c r="S34" s="257"/>
      <c r="T34" s="37">
        <f aca="true" t="shared" si="21" ref="T34:T39">AM34-R34</f>
        <v>0.05757575757575758</v>
      </c>
      <c r="U34" s="49">
        <v>2</v>
      </c>
      <c r="W34" s="414"/>
      <c r="X34" s="284">
        <v>12270</v>
      </c>
      <c r="Y34" s="349" t="s">
        <v>32</v>
      </c>
      <c r="Z34" s="350"/>
      <c r="AA34" s="350"/>
      <c r="AB34" s="351"/>
      <c r="AC34" s="27">
        <v>110</v>
      </c>
      <c r="AD34" s="27">
        <v>2400</v>
      </c>
      <c r="AE34" s="72">
        <v>10</v>
      </c>
      <c r="AF34" s="27">
        <v>600</v>
      </c>
      <c r="AG34" s="117">
        <f>IF(AE34=0,0,AE34/(AC34*AF34))</f>
        <v>0.00015151515151515152</v>
      </c>
      <c r="AH34" s="99"/>
      <c r="AI34" s="100" t="s">
        <v>11</v>
      </c>
      <c r="AJ34" s="100"/>
      <c r="AK34" s="100"/>
      <c r="AL34" s="118"/>
      <c r="AM34" s="76">
        <f>IF(AC34=0,0,AF34*AG34)</f>
        <v>0.09090909090909091</v>
      </c>
      <c r="AN34" s="257"/>
      <c r="AO34" s="253"/>
      <c r="AP34" s="254"/>
    </row>
    <row r="35" spans="2:42" ht="15" customHeight="1">
      <c r="B35" s="414"/>
      <c r="C35" s="285">
        <v>12270</v>
      </c>
      <c r="D35" s="349" t="s">
        <v>33</v>
      </c>
      <c r="E35" s="350"/>
      <c r="F35" s="350"/>
      <c r="G35" s="351"/>
      <c r="H35" s="43">
        <v>200</v>
      </c>
      <c r="I35" s="43">
        <v>3200</v>
      </c>
      <c r="J35" s="81">
        <v>10</v>
      </c>
      <c r="K35" s="43">
        <v>1000</v>
      </c>
      <c r="L35" s="121">
        <f>IF(J35=0,0,J35/(H35*K35))</f>
        <v>5E-05</v>
      </c>
      <c r="M35" s="99"/>
      <c r="N35" s="100"/>
      <c r="O35" s="100"/>
      <c r="P35" s="100"/>
      <c r="Q35" s="118"/>
      <c r="R35" s="122">
        <f>IF(H35=0,0,K35*L35)</f>
        <v>0.05</v>
      </c>
      <c r="S35" s="257"/>
      <c r="T35" s="37">
        <f t="shared" si="21"/>
        <v>0</v>
      </c>
      <c r="U35" s="49"/>
      <c r="W35" s="414"/>
      <c r="X35" s="285">
        <v>12270</v>
      </c>
      <c r="Y35" s="349" t="s">
        <v>33</v>
      </c>
      <c r="Z35" s="350"/>
      <c r="AA35" s="350"/>
      <c r="AB35" s="351"/>
      <c r="AC35" s="43">
        <v>200</v>
      </c>
      <c r="AD35" s="43">
        <v>3200</v>
      </c>
      <c r="AE35" s="81">
        <v>10</v>
      </c>
      <c r="AF35" s="43">
        <v>1000</v>
      </c>
      <c r="AG35" s="121">
        <f>IF(AE35=0,0,AE35/(AC35*AF35))</f>
        <v>5E-05</v>
      </c>
      <c r="AH35" s="99"/>
      <c r="AI35" s="100"/>
      <c r="AJ35" s="100"/>
      <c r="AK35" s="100"/>
      <c r="AL35" s="118"/>
      <c r="AM35" s="136">
        <f>IF(AC35=0,0,AF35*AG35)</f>
        <v>0.05</v>
      </c>
      <c r="AN35" s="257"/>
      <c r="AO35" s="253"/>
      <c r="AP35" s="254"/>
    </row>
    <row r="36" spans="2:42" ht="15" customHeight="1">
      <c r="B36" s="414"/>
      <c r="C36" s="285">
        <v>12270</v>
      </c>
      <c r="D36" s="349" t="s">
        <v>36</v>
      </c>
      <c r="E36" s="350"/>
      <c r="F36" s="350"/>
      <c r="G36" s="351"/>
      <c r="H36" s="43">
        <v>100</v>
      </c>
      <c r="I36" s="43">
        <v>2400</v>
      </c>
      <c r="J36" s="81">
        <v>10</v>
      </c>
      <c r="K36" s="43">
        <v>5</v>
      </c>
      <c r="L36" s="121" t="s">
        <v>224</v>
      </c>
      <c r="M36" s="123"/>
      <c r="N36" s="100"/>
      <c r="O36" s="100"/>
      <c r="P36" s="100"/>
      <c r="Q36" s="118"/>
      <c r="R36" s="122">
        <f>IF(H36=0,0,J36/H36)</f>
        <v>0.1</v>
      </c>
      <c r="S36" s="257"/>
      <c r="T36" s="37">
        <f t="shared" si="21"/>
        <v>0</v>
      </c>
      <c r="U36" s="49"/>
      <c r="W36" s="414"/>
      <c r="X36" s="285">
        <v>12270</v>
      </c>
      <c r="Y36" s="349" t="s">
        <v>36</v>
      </c>
      <c r="Z36" s="350"/>
      <c r="AA36" s="350"/>
      <c r="AB36" s="351"/>
      <c r="AC36" s="43">
        <v>100</v>
      </c>
      <c r="AD36" s="43">
        <v>2400</v>
      </c>
      <c r="AE36" s="81">
        <v>10</v>
      </c>
      <c r="AF36" s="43">
        <v>5</v>
      </c>
      <c r="AG36" s="121">
        <f>IF(AE36=0,0,AE36/(AC36*AF36))</f>
        <v>0.02</v>
      </c>
      <c r="AH36" s="123"/>
      <c r="AI36" s="100"/>
      <c r="AJ36" s="100"/>
      <c r="AK36" s="100"/>
      <c r="AL36" s="118"/>
      <c r="AM36" s="136">
        <f>IF(AC36=0,0,AE36/AC36)</f>
        <v>0.1</v>
      </c>
      <c r="AN36" s="257"/>
      <c r="AO36" s="253"/>
      <c r="AP36" s="254"/>
    </row>
    <row r="37" spans="2:42" ht="15" customHeight="1">
      <c r="B37" s="414"/>
      <c r="C37" s="285">
        <v>12270</v>
      </c>
      <c r="D37" s="349" t="s">
        <v>36</v>
      </c>
      <c r="E37" s="350"/>
      <c r="F37" s="350"/>
      <c r="G37" s="351"/>
      <c r="H37" s="43">
        <v>200</v>
      </c>
      <c r="I37" s="43">
        <v>2400</v>
      </c>
      <c r="J37" s="81">
        <v>10</v>
      </c>
      <c r="K37" s="43">
        <v>5</v>
      </c>
      <c r="L37" s="121">
        <f>IF(J37=0,0,J37/(H37*K37))</f>
        <v>0.01</v>
      </c>
      <c r="M37" s="123"/>
      <c r="N37" s="100"/>
      <c r="O37" s="100"/>
      <c r="P37" s="100"/>
      <c r="Q37" s="118"/>
      <c r="R37" s="122">
        <f>IF(H37=0,0,J37/H37)</f>
        <v>0.05</v>
      </c>
      <c r="S37" s="257"/>
      <c r="T37" s="37">
        <f t="shared" si="21"/>
        <v>0</v>
      </c>
      <c r="U37" s="49"/>
      <c r="W37" s="414"/>
      <c r="X37" s="285">
        <v>12270</v>
      </c>
      <c r="Y37" s="349" t="s">
        <v>36</v>
      </c>
      <c r="Z37" s="350"/>
      <c r="AA37" s="350"/>
      <c r="AB37" s="351"/>
      <c r="AC37" s="43">
        <v>200</v>
      </c>
      <c r="AD37" s="43">
        <v>2400</v>
      </c>
      <c r="AE37" s="81">
        <v>10</v>
      </c>
      <c r="AF37" s="43">
        <v>5</v>
      </c>
      <c r="AG37" s="121">
        <f>IF(AE37=0,0,AE37/(AC37*AF37))</f>
        <v>0.01</v>
      </c>
      <c r="AH37" s="123"/>
      <c r="AI37" s="100"/>
      <c r="AJ37" s="100"/>
      <c r="AK37" s="100"/>
      <c r="AL37" s="118"/>
      <c r="AM37" s="136">
        <f>IF(AC37=0,0,AE37/AC37)</f>
        <v>0.05</v>
      </c>
      <c r="AN37" s="257"/>
      <c r="AO37" s="253"/>
      <c r="AP37" s="254"/>
    </row>
    <row r="38" spans="2:42" ht="15" customHeight="1" thickBot="1">
      <c r="B38" s="414"/>
      <c r="C38" s="286">
        <v>12270</v>
      </c>
      <c r="D38" s="392" t="s">
        <v>36</v>
      </c>
      <c r="E38" s="393"/>
      <c r="F38" s="393"/>
      <c r="G38" s="394"/>
      <c r="H38" s="55">
        <v>100</v>
      </c>
      <c r="I38" s="55">
        <v>2400</v>
      </c>
      <c r="J38" s="84">
        <v>10</v>
      </c>
      <c r="K38" s="55">
        <v>5</v>
      </c>
      <c r="L38" s="125">
        <f>IF(J38=0,0,J38/(H38*K38))</f>
        <v>0.02</v>
      </c>
      <c r="M38" s="126"/>
      <c r="N38" s="126" t="s">
        <v>11</v>
      </c>
      <c r="O38" s="127"/>
      <c r="P38" s="127"/>
      <c r="Q38" s="118"/>
      <c r="R38" s="122">
        <f>IF(H38=0,0,J38/H38)</f>
        <v>0.1</v>
      </c>
      <c r="S38" s="257"/>
      <c r="T38" s="37">
        <f t="shared" si="21"/>
        <v>0</v>
      </c>
      <c r="U38" s="49"/>
      <c r="W38" s="414"/>
      <c r="X38" s="286">
        <v>12270</v>
      </c>
      <c r="Y38" s="392" t="s">
        <v>36</v>
      </c>
      <c r="Z38" s="393"/>
      <c r="AA38" s="393"/>
      <c r="AB38" s="394"/>
      <c r="AC38" s="55">
        <v>100</v>
      </c>
      <c r="AD38" s="55">
        <v>2400</v>
      </c>
      <c r="AE38" s="84">
        <v>10</v>
      </c>
      <c r="AF38" s="55">
        <v>5</v>
      </c>
      <c r="AG38" s="125">
        <f>IF(AE38=0,0,AE38/(AC38*AF38))</f>
        <v>0.02</v>
      </c>
      <c r="AH38" s="126"/>
      <c r="AI38" s="126" t="s">
        <v>11</v>
      </c>
      <c r="AJ38" s="127"/>
      <c r="AK38" s="127"/>
      <c r="AL38" s="118"/>
      <c r="AM38" s="136">
        <f>IF(AC38=0,0,AE38/AC38)</f>
        <v>0.1</v>
      </c>
      <c r="AN38" s="257"/>
      <c r="AO38" s="265"/>
      <c r="AP38" s="266"/>
    </row>
    <row r="39" spans="2:42" ht="15" customHeight="1" thickBot="1">
      <c r="B39" s="414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128" t="s">
        <v>157</v>
      </c>
      <c r="R39" s="62">
        <f>SUM(R34:R38)</f>
        <v>0.33333333333333337</v>
      </c>
      <c r="S39" s="257"/>
      <c r="T39" s="354">
        <f t="shared" si="21"/>
        <v>0.05757575757575761</v>
      </c>
      <c r="U39" s="355"/>
      <c r="W39" s="414"/>
      <c r="X39" s="372"/>
      <c r="Y39" s="372"/>
      <c r="Z39" s="372"/>
      <c r="AA39" s="372"/>
      <c r="AB39" s="372"/>
      <c r="AC39" s="372"/>
      <c r="AD39" s="372"/>
      <c r="AE39" s="372"/>
      <c r="AF39" s="372"/>
      <c r="AG39" s="372"/>
      <c r="AH39" s="372"/>
      <c r="AI39" s="372"/>
      <c r="AJ39" s="372"/>
      <c r="AK39" s="372"/>
      <c r="AL39" s="128" t="s">
        <v>157</v>
      </c>
      <c r="AM39" s="185">
        <f>SUM(AM34:AM38)</f>
        <v>0.390909090909091</v>
      </c>
      <c r="AN39" s="257"/>
      <c r="AO39" s="354"/>
      <c r="AP39" s="355"/>
    </row>
    <row r="40" spans="2:42" ht="25.5" customHeight="1">
      <c r="B40" s="414" t="s">
        <v>49</v>
      </c>
      <c r="C40" s="111" t="s">
        <v>16</v>
      </c>
      <c r="D40" s="388" t="s">
        <v>23</v>
      </c>
      <c r="E40" s="389"/>
      <c r="F40" s="130" t="s">
        <v>42</v>
      </c>
      <c r="G40" s="388" t="s">
        <v>1</v>
      </c>
      <c r="H40" s="395"/>
      <c r="I40" s="389"/>
      <c r="J40" s="391" t="s">
        <v>0</v>
      </c>
      <c r="K40" s="391"/>
      <c r="L40" s="100"/>
      <c r="M40" s="100"/>
      <c r="N40" s="118" t="s">
        <v>11</v>
      </c>
      <c r="O40" s="131" t="s">
        <v>22</v>
      </c>
      <c r="P40" s="131" t="s">
        <v>24</v>
      </c>
      <c r="Q40" s="132" t="s">
        <v>3</v>
      </c>
      <c r="R40" s="287" t="s">
        <v>26</v>
      </c>
      <c r="T40" s="478" t="s">
        <v>49</v>
      </c>
      <c r="U40" s="479"/>
      <c r="W40" s="414" t="s">
        <v>49</v>
      </c>
      <c r="X40" s="111" t="s">
        <v>16</v>
      </c>
      <c r="Y40" s="388" t="s">
        <v>23</v>
      </c>
      <c r="Z40" s="389"/>
      <c r="AA40" s="130" t="s">
        <v>42</v>
      </c>
      <c r="AB40" s="388" t="s">
        <v>1</v>
      </c>
      <c r="AC40" s="395"/>
      <c r="AD40" s="389"/>
      <c r="AE40" s="391" t="s">
        <v>0</v>
      </c>
      <c r="AF40" s="391"/>
      <c r="AG40" s="100"/>
      <c r="AH40" s="100"/>
      <c r="AI40" s="118" t="s">
        <v>11</v>
      </c>
      <c r="AJ40" s="131" t="s">
        <v>22</v>
      </c>
      <c r="AK40" s="131" t="s">
        <v>24</v>
      </c>
      <c r="AL40" s="132" t="s">
        <v>3</v>
      </c>
      <c r="AM40" s="288" t="s">
        <v>26</v>
      </c>
      <c r="AO40" s="478" t="s">
        <v>49</v>
      </c>
      <c r="AP40" s="479"/>
    </row>
    <row r="41" spans="2:42" ht="15" customHeight="1">
      <c r="B41" s="414"/>
      <c r="C41" s="284">
        <v>12270</v>
      </c>
      <c r="D41" s="347" t="s">
        <v>107</v>
      </c>
      <c r="E41" s="332"/>
      <c r="F41" s="135">
        <v>1354</v>
      </c>
      <c r="G41" s="460" t="s">
        <v>182</v>
      </c>
      <c r="H41" s="460"/>
      <c r="I41" s="461"/>
      <c r="J41" s="401" t="s">
        <v>180</v>
      </c>
      <c r="K41" s="401"/>
      <c r="L41" s="100"/>
      <c r="M41" s="100"/>
      <c r="N41" s="118"/>
      <c r="O41" s="50">
        <v>400</v>
      </c>
      <c r="P41" s="50">
        <v>2400</v>
      </c>
      <c r="Q41" s="42">
        <v>0.1</v>
      </c>
      <c r="R41" s="136">
        <f>Q41</f>
        <v>0.1</v>
      </c>
      <c r="S41" s="77"/>
      <c r="T41" s="78">
        <f aca="true" t="shared" si="22" ref="T41:T47">AM41-R41</f>
        <v>0</v>
      </c>
      <c r="U41" s="49"/>
      <c r="W41" s="414"/>
      <c r="X41" s="284">
        <v>12270</v>
      </c>
      <c r="Y41" s="347" t="s">
        <v>107</v>
      </c>
      <c r="Z41" s="332"/>
      <c r="AA41" s="135">
        <v>1354</v>
      </c>
      <c r="AB41" s="531" t="s">
        <v>182</v>
      </c>
      <c r="AC41" s="460"/>
      <c r="AD41" s="461"/>
      <c r="AE41" s="531" t="s">
        <v>180</v>
      </c>
      <c r="AF41" s="461"/>
      <c r="AG41" s="100"/>
      <c r="AH41" s="100"/>
      <c r="AI41" s="118"/>
      <c r="AJ41" s="50">
        <v>400</v>
      </c>
      <c r="AK41" s="50">
        <v>2400</v>
      </c>
      <c r="AL41" s="42">
        <v>0.1</v>
      </c>
      <c r="AM41" s="136">
        <f>AL41</f>
        <v>0.1</v>
      </c>
      <c r="AO41" s="253"/>
      <c r="AP41" s="254"/>
    </row>
    <row r="42" spans="2:42" ht="15" customHeight="1" thickBot="1">
      <c r="B42" s="414"/>
      <c r="C42" s="289">
        <v>12270</v>
      </c>
      <c r="D42" s="458" t="s">
        <v>108</v>
      </c>
      <c r="E42" s="459"/>
      <c r="F42" s="138">
        <v>1354</v>
      </c>
      <c r="G42" s="462" t="s">
        <v>182</v>
      </c>
      <c r="H42" s="462"/>
      <c r="I42" s="463"/>
      <c r="J42" s="402" t="s">
        <v>181</v>
      </c>
      <c r="K42" s="402"/>
      <c r="L42" s="100"/>
      <c r="M42" s="100"/>
      <c r="N42" s="118"/>
      <c r="O42" s="139">
        <v>400</v>
      </c>
      <c r="P42" s="139">
        <v>2400</v>
      </c>
      <c r="Q42" s="42">
        <v>0.1</v>
      </c>
      <c r="R42" s="140">
        <f>Q42</f>
        <v>0.1</v>
      </c>
      <c r="S42" s="77"/>
      <c r="T42" s="78">
        <f t="shared" si="22"/>
        <v>0</v>
      </c>
      <c r="U42" s="49"/>
      <c r="W42" s="414"/>
      <c r="X42" s="289">
        <v>12270</v>
      </c>
      <c r="Y42" s="458" t="s">
        <v>108</v>
      </c>
      <c r="Z42" s="459"/>
      <c r="AA42" s="138">
        <v>1354</v>
      </c>
      <c r="AB42" s="528" t="s">
        <v>182</v>
      </c>
      <c r="AC42" s="529"/>
      <c r="AD42" s="530"/>
      <c r="AE42" s="528" t="s">
        <v>181</v>
      </c>
      <c r="AF42" s="530"/>
      <c r="AG42" s="100"/>
      <c r="AH42" s="100"/>
      <c r="AI42" s="118"/>
      <c r="AJ42" s="139">
        <v>400</v>
      </c>
      <c r="AK42" s="139">
        <v>2400</v>
      </c>
      <c r="AL42" s="42">
        <v>0.1</v>
      </c>
      <c r="AM42" s="140">
        <f>AL42</f>
        <v>0.1</v>
      </c>
      <c r="AO42" s="265"/>
      <c r="AP42" s="266"/>
    </row>
    <row r="43" spans="2:42" ht="15" customHeight="1" thickBot="1">
      <c r="B43" s="414"/>
      <c r="C43" s="371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3"/>
      <c r="Q43" s="141" t="s">
        <v>158</v>
      </c>
      <c r="R43" s="62">
        <f>SUM(R41:R42)</f>
        <v>0.2</v>
      </c>
      <c r="T43" s="354">
        <f t="shared" si="22"/>
        <v>0</v>
      </c>
      <c r="U43" s="355"/>
      <c r="W43" s="414"/>
      <c r="X43" s="371"/>
      <c r="Y43" s="372"/>
      <c r="Z43" s="372"/>
      <c r="AA43" s="372"/>
      <c r="AB43" s="372"/>
      <c r="AC43" s="372"/>
      <c r="AD43" s="372"/>
      <c r="AE43" s="372"/>
      <c r="AF43" s="372"/>
      <c r="AG43" s="372"/>
      <c r="AH43" s="372"/>
      <c r="AI43" s="372"/>
      <c r="AJ43" s="372"/>
      <c r="AK43" s="373"/>
      <c r="AL43" s="141" t="s">
        <v>158</v>
      </c>
      <c r="AM43" s="185">
        <f>SUM(AM41:AM42)</f>
        <v>0.2</v>
      </c>
      <c r="AO43" s="354"/>
      <c r="AP43" s="355"/>
    </row>
    <row r="44" spans="2:42" ht="15" customHeight="1">
      <c r="B44" s="382"/>
      <c r="C44" s="100"/>
      <c r="D44" s="100"/>
      <c r="E44" s="100"/>
      <c r="F44" s="100"/>
      <c r="G44" s="100"/>
      <c r="H44" s="100"/>
      <c r="I44" s="100"/>
      <c r="J44" s="123"/>
      <c r="K44" s="123"/>
      <c r="L44" s="123"/>
      <c r="M44" s="123"/>
      <c r="N44" s="100"/>
      <c r="O44" s="142"/>
      <c r="P44" s="455" t="s">
        <v>219</v>
      </c>
      <c r="Q44" s="359"/>
      <c r="R44" s="119">
        <f>SUM(R16,R24,R32,R39,R43)</f>
        <v>7.292309955622763</v>
      </c>
      <c r="T44" s="37">
        <f t="shared" si="22"/>
        <v>-0.10050748007580435</v>
      </c>
      <c r="U44" s="49"/>
      <c r="W44" s="382"/>
      <c r="X44" s="100"/>
      <c r="Y44" s="100"/>
      <c r="Z44" s="100"/>
      <c r="AA44" s="100"/>
      <c r="AB44" s="100"/>
      <c r="AC44" s="100"/>
      <c r="AD44" s="100"/>
      <c r="AE44" s="123"/>
      <c r="AF44" s="123"/>
      <c r="AG44" s="123"/>
      <c r="AH44" s="123"/>
      <c r="AI44" s="100"/>
      <c r="AJ44" s="142"/>
      <c r="AK44" s="455" t="s">
        <v>43</v>
      </c>
      <c r="AL44" s="359"/>
      <c r="AM44" s="76">
        <f>SUM(AM16,AM32,AM39,AM43)</f>
        <v>7.191802475546958</v>
      </c>
      <c r="AO44" s="248"/>
      <c r="AP44" s="249"/>
    </row>
    <row r="45" spans="2:42" ht="15" customHeight="1">
      <c r="B45" s="38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43"/>
      <c r="P45" s="144">
        <f>IF(R45=0,0,R45/R16)</f>
        <v>0.12</v>
      </c>
      <c r="Q45" s="145" t="s">
        <v>93</v>
      </c>
      <c r="R45" s="146">
        <f>R16*0.12</f>
        <v>0.62628539565408</v>
      </c>
      <c r="T45" s="37">
        <f t="shared" si="22"/>
        <v>-0.010178189497536017</v>
      </c>
      <c r="U45" s="49">
        <v>2</v>
      </c>
      <c r="W45" s="38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43"/>
      <c r="AK45" s="290">
        <f>AM45/AM16</f>
        <v>0.11999999999999998</v>
      </c>
      <c r="AL45" s="145" t="s">
        <v>93</v>
      </c>
      <c r="AM45" s="146">
        <f>AM16*0.12</f>
        <v>0.616107206156544</v>
      </c>
      <c r="AO45" s="253"/>
      <c r="AP45" s="254"/>
    </row>
    <row r="46" spans="2:42" ht="15" customHeight="1" thickBot="1">
      <c r="B46" s="38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47"/>
      <c r="P46" s="144">
        <f>IF(R46=0,0,R46/(R24+R32+R39+R43))</f>
        <v>0.12</v>
      </c>
      <c r="Q46" s="148" t="s">
        <v>94</v>
      </c>
      <c r="R46" s="149">
        <f>(R32+R39+R43+R24)*0.12</f>
        <v>0.24879179902065146</v>
      </c>
      <c r="T46" s="37">
        <f t="shared" si="22"/>
        <v>-0.03455058122205662</v>
      </c>
      <c r="U46" s="49">
        <v>4</v>
      </c>
      <c r="W46" s="38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47"/>
      <c r="AK46" s="291">
        <f>IF(AM46=0,0,AM46/(AM24+AM32+AM39+AM43))</f>
        <v>0.1</v>
      </c>
      <c r="AL46" s="148" t="s">
        <v>94</v>
      </c>
      <c r="AM46" s="149">
        <f>(AM32+AM39+AM43+AM24)*0.1</f>
        <v>0.21424121779859484</v>
      </c>
      <c r="AO46" s="265"/>
      <c r="AP46" s="266"/>
    </row>
    <row r="47" spans="2:42" ht="15" customHeight="1" thickBot="1">
      <c r="B47" s="381"/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3"/>
      <c r="Q47" s="150" t="s">
        <v>159</v>
      </c>
      <c r="R47" s="62">
        <f>SUM(R45:R46)</f>
        <v>0.8750771946747316</v>
      </c>
      <c r="T47" s="354">
        <f t="shared" si="22"/>
        <v>-0.04472877071959269</v>
      </c>
      <c r="U47" s="355"/>
      <c r="W47" s="381"/>
      <c r="X47" s="372"/>
      <c r="Y47" s="372"/>
      <c r="Z47" s="372"/>
      <c r="AA47" s="372"/>
      <c r="AB47" s="372"/>
      <c r="AC47" s="372"/>
      <c r="AD47" s="372"/>
      <c r="AE47" s="372"/>
      <c r="AF47" s="372"/>
      <c r="AG47" s="372"/>
      <c r="AH47" s="372"/>
      <c r="AI47" s="372"/>
      <c r="AJ47" s="372"/>
      <c r="AK47" s="373"/>
      <c r="AL47" s="150" t="s">
        <v>159</v>
      </c>
      <c r="AM47" s="185">
        <f>SUM(AM45:AM46)</f>
        <v>0.8303484239551389</v>
      </c>
      <c r="AO47" s="354"/>
      <c r="AP47" s="355"/>
    </row>
    <row r="48" spans="2:42" ht="25.5" customHeight="1">
      <c r="B48" s="414" t="s">
        <v>48</v>
      </c>
      <c r="C48" s="129" t="s">
        <v>16</v>
      </c>
      <c r="D48" s="395" t="s">
        <v>27</v>
      </c>
      <c r="E48" s="395"/>
      <c r="F48" s="395"/>
      <c r="G48" s="395"/>
      <c r="H48" s="389"/>
      <c r="I48" s="31" t="s">
        <v>20</v>
      </c>
      <c r="J48" s="151"/>
      <c r="K48" s="100"/>
      <c r="L48" s="100"/>
      <c r="M48" s="100"/>
      <c r="N48" s="100"/>
      <c r="O48" s="100"/>
      <c r="P48" s="100"/>
      <c r="Q48" s="100"/>
      <c r="R48" s="133" t="s">
        <v>26</v>
      </c>
      <c r="T48" s="478" t="s">
        <v>48</v>
      </c>
      <c r="U48" s="479"/>
      <c r="W48" s="414" t="s">
        <v>48</v>
      </c>
      <c r="X48" s="129" t="s">
        <v>16</v>
      </c>
      <c r="Y48" s="395" t="s">
        <v>27</v>
      </c>
      <c r="Z48" s="395"/>
      <c r="AA48" s="395"/>
      <c r="AB48" s="395"/>
      <c r="AC48" s="389"/>
      <c r="AD48" s="31" t="s">
        <v>20</v>
      </c>
      <c r="AE48" s="151"/>
      <c r="AF48" s="100"/>
      <c r="AG48" s="100"/>
      <c r="AH48" s="100"/>
      <c r="AI48" s="100"/>
      <c r="AJ48" s="100"/>
      <c r="AK48" s="100"/>
      <c r="AL48" s="100"/>
      <c r="AM48" s="288" t="s">
        <v>26</v>
      </c>
      <c r="AO48" s="478" t="s">
        <v>48</v>
      </c>
      <c r="AP48" s="479"/>
    </row>
    <row r="49" spans="2:42" ht="15" customHeight="1">
      <c r="B49" s="414"/>
      <c r="C49" s="292">
        <v>12270</v>
      </c>
      <c r="D49" s="350" t="s">
        <v>194</v>
      </c>
      <c r="E49" s="350"/>
      <c r="F49" s="350"/>
      <c r="G49" s="350"/>
      <c r="H49" s="351"/>
      <c r="I49" s="45">
        <v>0.1</v>
      </c>
      <c r="J49" s="151"/>
      <c r="K49" s="100"/>
      <c r="L49" s="100"/>
      <c r="M49" s="100"/>
      <c r="N49" s="100"/>
      <c r="O49" s="100"/>
      <c r="P49" s="100"/>
      <c r="Q49" s="100"/>
      <c r="R49" s="122">
        <f>I49</f>
        <v>0.1</v>
      </c>
      <c r="T49" s="37">
        <f>AM49-R49</f>
        <v>0.1</v>
      </c>
      <c r="U49" s="49">
        <v>2</v>
      </c>
      <c r="W49" s="414"/>
      <c r="X49" s="292">
        <v>12270</v>
      </c>
      <c r="Y49" s="350" t="s">
        <v>194</v>
      </c>
      <c r="Z49" s="350"/>
      <c r="AA49" s="350"/>
      <c r="AB49" s="350"/>
      <c r="AC49" s="351"/>
      <c r="AD49" s="45">
        <v>0.2</v>
      </c>
      <c r="AE49" s="151"/>
      <c r="AF49" s="100"/>
      <c r="AG49" s="100"/>
      <c r="AH49" s="100"/>
      <c r="AI49" s="100"/>
      <c r="AJ49" s="100"/>
      <c r="AK49" s="100"/>
      <c r="AL49" s="100"/>
      <c r="AM49" s="136">
        <f>AD49</f>
        <v>0.2</v>
      </c>
      <c r="AN49" s="257"/>
      <c r="AO49" s="253"/>
      <c r="AP49" s="293"/>
    </row>
    <row r="50" spans="2:42" ht="15" customHeight="1" thickBot="1">
      <c r="B50" s="414"/>
      <c r="C50" s="294"/>
      <c r="D50" s="456"/>
      <c r="E50" s="456"/>
      <c r="F50" s="456"/>
      <c r="G50" s="456"/>
      <c r="H50" s="457"/>
      <c r="I50" s="154"/>
      <c r="J50" s="151"/>
      <c r="K50" s="100"/>
      <c r="L50" s="100"/>
      <c r="M50" s="100"/>
      <c r="N50" s="100"/>
      <c r="O50" s="100"/>
      <c r="P50" s="100"/>
      <c r="Q50" s="100"/>
      <c r="R50" s="122">
        <f>I50</f>
        <v>0</v>
      </c>
      <c r="T50" s="37">
        <f>AM50-R50</f>
        <v>0</v>
      </c>
      <c r="U50" s="49"/>
      <c r="W50" s="414"/>
      <c r="X50" s="294"/>
      <c r="Y50" s="456"/>
      <c r="Z50" s="456"/>
      <c r="AA50" s="456"/>
      <c r="AB50" s="456"/>
      <c r="AC50" s="457"/>
      <c r="AD50" s="154"/>
      <c r="AE50" s="151"/>
      <c r="AF50" s="100"/>
      <c r="AG50" s="100"/>
      <c r="AH50" s="100"/>
      <c r="AI50" s="100"/>
      <c r="AJ50" s="100"/>
      <c r="AK50" s="100"/>
      <c r="AL50" s="100"/>
      <c r="AM50" s="136">
        <f>AD50</f>
        <v>0</v>
      </c>
      <c r="AN50" s="257"/>
      <c r="AO50" s="265"/>
      <c r="AP50" s="295"/>
    </row>
    <row r="51" spans="2:42" ht="15" customHeight="1" thickBot="1">
      <c r="B51" s="414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3"/>
      <c r="Q51" s="128" t="s">
        <v>160</v>
      </c>
      <c r="R51" s="62">
        <f>SUM(R49:R50)</f>
        <v>0.1</v>
      </c>
      <c r="T51" s="354">
        <f>AM51-R51</f>
        <v>0.1</v>
      </c>
      <c r="U51" s="355"/>
      <c r="W51" s="414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3"/>
      <c r="AL51" s="128" t="s">
        <v>160</v>
      </c>
      <c r="AM51" s="185">
        <f>SUM(AM49:AM50)</f>
        <v>0.2</v>
      </c>
      <c r="AN51" s="257"/>
      <c r="AO51" s="354"/>
      <c r="AP51" s="355"/>
    </row>
    <row r="52" spans="2:42" ht="25.5" customHeight="1">
      <c r="B52" s="414" t="s">
        <v>47</v>
      </c>
      <c r="C52" s="155" t="s">
        <v>16</v>
      </c>
      <c r="D52" s="388" t="s">
        <v>17</v>
      </c>
      <c r="E52" s="389"/>
      <c r="F52" s="343" t="s">
        <v>0</v>
      </c>
      <c r="G52" s="344"/>
      <c r="H52" s="131" t="s">
        <v>18</v>
      </c>
      <c r="I52" s="31" t="s">
        <v>3</v>
      </c>
      <c r="J52" s="156" t="s">
        <v>11</v>
      </c>
      <c r="K52" s="118"/>
      <c r="L52" s="118"/>
      <c r="M52" s="118"/>
      <c r="N52" s="118"/>
      <c r="O52" s="118"/>
      <c r="P52" s="118"/>
      <c r="Q52" s="157"/>
      <c r="R52" s="133" t="s">
        <v>26</v>
      </c>
      <c r="T52" s="478" t="s">
        <v>47</v>
      </c>
      <c r="U52" s="479"/>
      <c r="W52" s="414" t="s">
        <v>47</v>
      </c>
      <c r="X52" s="155" t="s">
        <v>16</v>
      </c>
      <c r="Y52" s="388" t="s">
        <v>17</v>
      </c>
      <c r="Z52" s="389"/>
      <c r="AA52" s="343" t="s">
        <v>0</v>
      </c>
      <c r="AB52" s="344"/>
      <c r="AC52" s="131" t="s">
        <v>18</v>
      </c>
      <c r="AD52" s="31" t="s">
        <v>3</v>
      </c>
      <c r="AE52" s="156" t="s">
        <v>11</v>
      </c>
      <c r="AF52" s="118"/>
      <c r="AG52" s="118"/>
      <c r="AH52" s="118"/>
      <c r="AI52" s="118"/>
      <c r="AJ52" s="118"/>
      <c r="AK52" s="118"/>
      <c r="AL52" s="157"/>
      <c r="AM52" s="296" t="s">
        <v>26</v>
      </c>
      <c r="AN52" s="257"/>
      <c r="AO52" s="526" t="s">
        <v>47</v>
      </c>
      <c r="AP52" s="527"/>
    </row>
    <row r="53" spans="2:42" ht="15" customHeight="1">
      <c r="B53" s="414"/>
      <c r="C53" s="134">
        <v>12555</v>
      </c>
      <c r="D53" s="349" t="s">
        <v>109</v>
      </c>
      <c r="E53" s="351"/>
      <c r="F53" s="396" t="s">
        <v>193</v>
      </c>
      <c r="G53" s="397"/>
      <c r="H53" s="82">
        <v>5</v>
      </c>
      <c r="I53" s="45">
        <v>0.01</v>
      </c>
      <c r="J53" s="156"/>
      <c r="K53" s="118"/>
      <c r="L53" s="118"/>
      <c r="M53" s="118"/>
      <c r="N53" s="118"/>
      <c r="O53" s="118"/>
      <c r="P53" s="118"/>
      <c r="Q53" s="118"/>
      <c r="R53" s="122">
        <f>IF(H53=0,0,H53*I53)</f>
        <v>0.05</v>
      </c>
      <c r="T53" s="37">
        <f aca="true" t="shared" si="23" ref="T53:T59">AM53-R53</f>
        <v>-0.025</v>
      </c>
      <c r="U53" s="49">
        <v>4</v>
      </c>
      <c r="W53" s="414"/>
      <c r="X53" s="134">
        <v>12555</v>
      </c>
      <c r="Y53" s="349" t="s">
        <v>109</v>
      </c>
      <c r="Z53" s="351"/>
      <c r="AA53" s="396" t="s">
        <v>184</v>
      </c>
      <c r="AB53" s="397"/>
      <c r="AC53" s="82">
        <v>5</v>
      </c>
      <c r="AD53" s="45">
        <v>0.005</v>
      </c>
      <c r="AE53" s="156"/>
      <c r="AF53" s="118"/>
      <c r="AG53" s="118"/>
      <c r="AH53" s="118"/>
      <c r="AI53" s="118"/>
      <c r="AJ53" s="118"/>
      <c r="AK53" s="118"/>
      <c r="AL53" s="118"/>
      <c r="AM53" s="136">
        <f>IF(AC53=0,0,AC53*AD53)</f>
        <v>0.025</v>
      </c>
      <c r="AN53" s="257"/>
      <c r="AO53" s="253"/>
      <c r="AP53" s="293"/>
    </row>
    <row r="54" spans="2:42" ht="15" customHeight="1">
      <c r="B54" s="414"/>
      <c r="C54" s="134">
        <v>12556</v>
      </c>
      <c r="D54" s="349" t="s">
        <v>110</v>
      </c>
      <c r="E54" s="351"/>
      <c r="F54" s="396" t="s">
        <v>185</v>
      </c>
      <c r="G54" s="397"/>
      <c r="H54" s="82">
        <v>5</v>
      </c>
      <c r="I54" s="45">
        <v>0.01</v>
      </c>
      <c r="J54" s="156"/>
      <c r="K54" s="118"/>
      <c r="L54" s="118"/>
      <c r="M54" s="118"/>
      <c r="N54" s="118"/>
      <c r="O54" s="118"/>
      <c r="P54" s="118"/>
      <c r="Q54" s="118"/>
      <c r="R54" s="122">
        <f>IF(H54=0,0,H54*I54)</f>
        <v>0.05</v>
      </c>
      <c r="T54" s="37">
        <f t="shared" si="23"/>
        <v>0</v>
      </c>
      <c r="U54" s="49"/>
      <c r="W54" s="414"/>
      <c r="X54" s="134">
        <v>12556</v>
      </c>
      <c r="Y54" s="349" t="s">
        <v>110</v>
      </c>
      <c r="Z54" s="351"/>
      <c r="AA54" s="396" t="s">
        <v>185</v>
      </c>
      <c r="AB54" s="397"/>
      <c r="AC54" s="82">
        <v>5</v>
      </c>
      <c r="AD54" s="45">
        <v>0.01</v>
      </c>
      <c r="AE54" s="156"/>
      <c r="AF54" s="118"/>
      <c r="AG54" s="118"/>
      <c r="AH54" s="118"/>
      <c r="AI54" s="118"/>
      <c r="AJ54" s="118"/>
      <c r="AK54" s="118"/>
      <c r="AL54" s="118"/>
      <c r="AM54" s="136">
        <f>IF(AC54=0,0,AC54*AD54)</f>
        <v>0.05</v>
      </c>
      <c r="AN54" s="257"/>
      <c r="AO54" s="253"/>
      <c r="AP54" s="293"/>
    </row>
    <row r="55" spans="2:42" ht="15" customHeight="1" thickBot="1">
      <c r="B55" s="414"/>
      <c r="C55" s="172">
        <v>12270</v>
      </c>
      <c r="D55" s="349" t="s">
        <v>111</v>
      </c>
      <c r="E55" s="351"/>
      <c r="F55" s="470" t="s">
        <v>112</v>
      </c>
      <c r="G55" s="471"/>
      <c r="H55" s="160">
        <v>1400</v>
      </c>
      <c r="I55" s="154">
        <v>0.0001</v>
      </c>
      <c r="J55" s="156"/>
      <c r="K55" s="118"/>
      <c r="L55" s="118"/>
      <c r="M55" s="118"/>
      <c r="N55" s="118"/>
      <c r="O55" s="118"/>
      <c r="P55" s="118"/>
      <c r="Q55" s="118"/>
      <c r="R55" s="122">
        <f>IF(H55=0,0,H55*I55)</f>
        <v>0.14</v>
      </c>
      <c r="T55" s="37">
        <f t="shared" si="23"/>
        <v>0</v>
      </c>
      <c r="U55" s="49"/>
      <c r="W55" s="414"/>
      <c r="X55" s="172">
        <v>12270</v>
      </c>
      <c r="Y55" s="349" t="s">
        <v>111</v>
      </c>
      <c r="Z55" s="351"/>
      <c r="AA55" s="470" t="s">
        <v>112</v>
      </c>
      <c r="AB55" s="471"/>
      <c r="AC55" s="160">
        <v>1400</v>
      </c>
      <c r="AD55" s="154">
        <v>0.0001</v>
      </c>
      <c r="AE55" s="156"/>
      <c r="AF55" s="118"/>
      <c r="AG55" s="118"/>
      <c r="AH55" s="118"/>
      <c r="AI55" s="118"/>
      <c r="AJ55" s="118"/>
      <c r="AK55" s="118"/>
      <c r="AL55" s="118"/>
      <c r="AM55" s="136">
        <f>IF(AC55=0,0,AC55*AD55)</f>
        <v>0.14</v>
      </c>
      <c r="AN55" s="257"/>
      <c r="AO55" s="265"/>
      <c r="AP55" s="295"/>
    </row>
    <row r="56" spans="2:42" ht="15" customHeight="1" thickBot="1">
      <c r="B56" s="414"/>
      <c r="C56" s="366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8"/>
      <c r="Q56" s="128" t="s">
        <v>161</v>
      </c>
      <c r="R56" s="62">
        <f>SUM(R53:R55)</f>
        <v>0.24000000000000002</v>
      </c>
      <c r="T56" s="354">
        <f t="shared" si="23"/>
        <v>-0.024999999999999994</v>
      </c>
      <c r="U56" s="355"/>
      <c r="W56" s="414"/>
      <c r="X56" s="366"/>
      <c r="Y56" s="367"/>
      <c r="Z56" s="367"/>
      <c r="AA56" s="367"/>
      <c r="AB56" s="367"/>
      <c r="AC56" s="367"/>
      <c r="AD56" s="367"/>
      <c r="AE56" s="367"/>
      <c r="AF56" s="367"/>
      <c r="AG56" s="367"/>
      <c r="AH56" s="367"/>
      <c r="AI56" s="367"/>
      <c r="AJ56" s="367"/>
      <c r="AK56" s="368"/>
      <c r="AL56" s="128" t="s">
        <v>161</v>
      </c>
      <c r="AM56" s="185">
        <f>SUM(AM53:AM55)</f>
        <v>0.21500000000000002</v>
      </c>
      <c r="AN56" s="257"/>
      <c r="AO56" s="354"/>
      <c r="AP56" s="355"/>
    </row>
    <row r="57" spans="2:42" ht="15" customHeight="1">
      <c r="B57" s="382"/>
      <c r="C57" s="100"/>
      <c r="D57" s="100"/>
      <c r="E57" s="100"/>
      <c r="F57" s="100"/>
      <c r="G57" s="100"/>
      <c r="H57" s="100"/>
      <c r="I57" s="100"/>
      <c r="J57" s="123"/>
      <c r="K57" s="123"/>
      <c r="L57" s="123"/>
      <c r="M57" s="123"/>
      <c r="N57" s="100"/>
      <c r="O57" s="143"/>
      <c r="P57" s="358" t="s">
        <v>195</v>
      </c>
      <c r="Q57" s="359"/>
      <c r="R57" s="119">
        <f>R51+R56</f>
        <v>0.34</v>
      </c>
      <c r="T57" s="37">
        <f t="shared" si="23"/>
        <v>0.07500000000000001</v>
      </c>
      <c r="U57" s="49">
        <v>2</v>
      </c>
      <c r="W57" s="382"/>
      <c r="X57" s="100"/>
      <c r="Y57" s="100"/>
      <c r="Z57" s="100"/>
      <c r="AA57" s="100"/>
      <c r="AB57" s="100"/>
      <c r="AC57" s="100"/>
      <c r="AD57" s="100"/>
      <c r="AE57" s="123"/>
      <c r="AF57" s="123"/>
      <c r="AG57" s="123"/>
      <c r="AH57" s="123"/>
      <c r="AI57" s="100"/>
      <c r="AJ57" s="143"/>
      <c r="AK57" s="358" t="s">
        <v>195</v>
      </c>
      <c r="AL57" s="359"/>
      <c r="AM57" s="76">
        <f>AM51+AM56</f>
        <v>0.41500000000000004</v>
      </c>
      <c r="AN57" s="257"/>
      <c r="AO57" s="248"/>
      <c r="AP57" s="297"/>
    </row>
    <row r="58" spans="2:42" ht="15" customHeight="1" thickBot="1">
      <c r="B58" s="38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43"/>
      <c r="P58" s="161">
        <v>0.05</v>
      </c>
      <c r="Q58" s="145" t="s">
        <v>95</v>
      </c>
      <c r="R58" s="162">
        <f>R57*P58</f>
        <v>0.017</v>
      </c>
      <c r="T58" s="37">
        <f t="shared" si="23"/>
        <v>0.0037500000000000033</v>
      </c>
      <c r="U58" s="49">
        <v>2</v>
      </c>
      <c r="W58" s="38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43"/>
      <c r="AK58" s="161">
        <v>0.05</v>
      </c>
      <c r="AL58" s="145" t="s">
        <v>95</v>
      </c>
      <c r="AM58" s="162">
        <f>AM57*AK58</f>
        <v>0.020750000000000005</v>
      </c>
      <c r="AN58" s="257"/>
      <c r="AO58" s="253"/>
      <c r="AP58" s="293"/>
    </row>
    <row r="59" spans="2:42" ht="15" customHeight="1" thickBot="1">
      <c r="B59" s="381"/>
      <c r="C59" s="371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3"/>
      <c r="Q59" s="150" t="s">
        <v>220</v>
      </c>
      <c r="R59" s="62">
        <f>SUM(R58)</f>
        <v>0.017</v>
      </c>
      <c r="T59" s="354">
        <f t="shared" si="23"/>
        <v>0.0037500000000000033</v>
      </c>
      <c r="U59" s="355"/>
      <c r="W59" s="381"/>
      <c r="X59" s="371"/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372"/>
      <c r="AK59" s="373"/>
      <c r="AL59" s="150" t="s">
        <v>220</v>
      </c>
      <c r="AM59" s="185">
        <f>SUM(AM58)</f>
        <v>0.020750000000000005</v>
      </c>
      <c r="AN59" s="257"/>
      <c r="AO59" s="354"/>
      <c r="AP59" s="355"/>
    </row>
    <row r="60" spans="2:42" ht="25.5" customHeight="1">
      <c r="B60" s="380" t="s">
        <v>79</v>
      </c>
      <c r="C60" s="155" t="s">
        <v>16</v>
      </c>
      <c r="D60" s="343" t="s">
        <v>35</v>
      </c>
      <c r="E60" s="344"/>
      <c r="F60" s="31" t="s">
        <v>3</v>
      </c>
      <c r="G60" s="163" t="s">
        <v>114</v>
      </c>
      <c r="H60" s="164" t="s">
        <v>80</v>
      </c>
      <c r="I60" s="165"/>
      <c r="J60" s="387" t="s">
        <v>81</v>
      </c>
      <c r="K60" s="387"/>
      <c r="L60" s="344"/>
      <c r="M60" s="31" t="s">
        <v>3</v>
      </c>
      <c r="N60" s="131" t="s">
        <v>34</v>
      </c>
      <c r="O60" s="166" t="s">
        <v>80</v>
      </c>
      <c r="P60" s="100"/>
      <c r="Q60" s="100"/>
      <c r="R60" s="298" t="s">
        <v>26</v>
      </c>
      <c r="T60" s="478" t="s">
        <v>79</v>
      </c>
      <c r="U60" s="479"/>
      <c r="W60" s="380" t="s">
        <v>79</v>
      </c>
      <c r="X60" s="155" t="s">
        <v>16</v>
      </c>
      <c r="Y60" s="343" t="s">
        <v>35</v>
      </c>
      <c r="Z60" s="344"/>
      <c r="AA60" s="31" t="s">
        <v>3</v>
      </c>
      <c r="AB60" s="163" t="s">
        <v>114</v>
      </c>
      <c r="AC60" s="164" t="s">
        <v>80</v>
      </c>
      <c r="AD60" s="165"/>
      <c r="AE60" s="387" t="s">
        <v>81</v>
      </c>
      <c r="AF60" s="387"/>
      <c r="AG60" s="344"/>
      <c r="AH60" s="31" t="s">
        <v>3</v>
      </c>
      <c r="AI60" s="131" t="s">
        <v>34</v>
      </c>
      <c r="AJ60" s="166" t="s">
        <v>80</v>
      </c>
      <c r="AK60" s="100"/>
      <c r="AL60" s="100"/>
      <c r="AM60" s="299" t="s">
        <v>26</v>
      </c>
      <c r="AO60" s="478" t="s">
        <v>79</v>
      </c>
      <c r="AP60" s="479"/>
    </row>
    <row r="61" spans="2:42" ht="15" customHeight="1">
      <c r="B61" s="380"/>
      <c r="C61" s="134">
        <v>12270</v>
      </c>
      <c r="D61" s="347" t="s">
        <v>113</v>
      </c>
      <c r="E61" s="332"/>
      <c r="F61" s="168">
        <v>10</v>
      </c>
      <c r="G61" s="169">
        <v>30</v>
      </c>
      <c r="H61" s="170">
        <f>IF(F61=0,0,F61/G61)</f>
        <v>0.3333333333333333</v>
      </c>
      <c r="I61" s="165"/>
      <c r="J61" s="331" t="s">
        <v>115</v>
      </c>
      <c r="K61" s="331"/>
      <c r="L61" s="332"/>
      <c r="M61" s="168">
        <v>5000</v>
      </c>
      <c r="N61" s="79">
        <v>50000</v>
      </c>
      <c r="O61" s="171">
        <f>IF(M61=0,0,M61/N61)</f>
        <v>0.1</v>
      </c>
      <c r="P61" s="100"/>
      <c r="Q61" s="100"/>
      <c r="R61" s="300">
        <f>H61+O61</f>
        <v>0.43333333333333335</v>
      </c>
      <c r="S61" s="301"/>
      <c r="T61" s="302">
        <f>AM61-R61</f>
        <v>0</v>
      </c>
      <c r="U61" s="49"/>
      <c r="W61" s="380"/>
      <c r="X61" s="134">
        <v>12270</v>
      </c>
      <c r="Y61" s="347" t="s">
        <v>113</v>
      </c>
      <c r="Z61" s="332"/>
      <c r="AA61" s="168">
        <v>10</v>
      </c>
      <c r="AB61" s="169">
        <v>30</v>
      </c>
      <c r="AC61" s="170">
        <f>IF(AA61=0,0,AA61/AB61)</f>
        <v>0.3333333333333333</v>
      </c>
      <c r="AD61" s="165"/>
      <c r="AE61" s="331" t="s">
        <v>115</v>
      </c>
      <c r="AF61" s="331"/>
      <c r="AG61" s="332"/>
      <c r="AH61" s="168">
        <v>5000</v>
      </c>
      <c r="AI61" s="79">
        <v>50000</v>
      </c>
      <c r="AJ61" s="171">
        <f>IF(AH61=0,0,AH61/AI61)</f>
        <v>0.1</v>
      </c>
      <c r="AK61" s="100"/>
      <c r="AL61" s="100"/>
      <c r="AM61" s="136">
        <f>AC61+AJ61</f>
        <v>0.43333333333333335</v>
      </c>
      <c r="AN61" s="257"/>
      <c r="AO61" s="253"/>
      <c r="AP61" s="254"/>
    </row>
    <row r="62" spans="2:42" ht="15" customHeight="1">
      <c r="B62" s="380"/>
      <c r="C62" s="134"/>
      <c r="D62" s="347"/>
      <c r="E62" s="332"/>
      <c r="F62" s="168"/>
      <c r="G62" s="169"/>
      <c r="H62" s="170">
        <f>IF(F62=0,0,F62/G62)</f>
        <v>0</v>
      </c>
      <c r="I62" s="165"/>
      <c r="J62" s="331"/>
      <c r="K62" s="331"/>
      <c r="L62" s="332"/>
      <c r="M62" s="168"/>
      <c r="N62" s="79"/>
      <c r="O62" s="171">
        <f>IF(M62=0,0,M62/N62)</f>
        <v>0</v>
      </c>
      <c r="P62" s="100"/>
      <c r="Q62" s="100"/>
      <c r="R62" s="300">
        <f>H62+O62</f>
        <v>0</v>
      </c>
      <c r="S62" s="301"/>
      <c r="T62" s="302">
        <f>AM62-R62</f>
        <v>0</v>
      </c>
      <c r="U62" s="49"/>
      <c r="W62" s="380"/>
      <c r="X62" s="134"/>
      <c r="Y62" s="347"/>
      <c r="Z62" s="332"/>
      <c r="AA62" s="168"/>
      <c r="AB62" s="169"/>
      <c r="AC62" s="170">
        <f>IF(AA62=0,0,AA62/AB62)</f>
        <v>0</v>
      </c>
      <c r="AD62" s="165"/>
      <c r="AE62" s="331"/>
      <c r="AF62" s="331"/>
      <c r="AG62" s="332"/>
      <c r="AH62" s="168"/>
      <c r="AI62" s="79"/>
      <c r="AJ62" s="171">
        <f>IF(AH62=0,0,AH62/AI62)</f>
        <v>0</v>
      </c>
      <c r="AK62" s="100"/>
      <c r="AL62" s="100"/>
      <c r="AM62" s="136">
        <f>AC62+AJ62</f>
        <v>0</v>
      </c>
      <c r="AN62" s="257"/>
      <c r="AO62" s="253"/>
      <c r="AP62" s="254"/>
    </row>
    <row r="63" spans="2:42" ht="15" customHeight="1" thickBot="1">
      <c r="B63" s="380"/>
      <c r="C63" s="172"/>
      <c r="D63" s="369"/>
      <c r="E63" s="370"/>
      <c r="F63" s="173"/>
      <c r="G63" s="174"/>
      <c r="H63" s="170">
        <f>IF(F63=0,0,F63/G63)</f>
        <v>0</v>
      </c>
      <c r="I63" s="165"/>
      <c r="J63" s="403"/>
      <c r="K63" s="403"/>
      <c r="L63" s="370"/>
      <c r="M63" s="173"/>
      <c r="N63" s="175"/>
      <c r="O63" s="171">
        <f>IF(M63=0,0,M63/N63)</f>
        <v>0</v>
      </c>
      <c r="P63" s="100"/>
      <c r="Q63" s="127"/>
      <c r="R63" s="300">
        <f>H63+O63</f>
        <v>0</v>
      </c>
      <c r="S63" s="301"/>
      <c r="T63" s="302">
        <f>AM63-R63</f>
        <v>0</v>
      </c>
      <c r="U63" s="49"/>
      <c r="W63" s="380"/>
      <c r="X63" s="172"/>
      <c r="Y63" s="369"/>
      <c r="Z63" s="370"/>
      <c r="AA63" s="173"/>
      <c r="AB63" s="174"/>
      <c r="AC63" s="170">
        <f>IF(AA63=0,0,AA63/AB63)</f>
        <v>0</v>
      </c>
      <c r="AD63" s="165"/>
      <c r="AE63" s="403"/>
      <c r="AF63" s="403"/>
      <c r="AG63" s="370"/>
      <c r="AH63" s="173"/>
      <c r="AI63" s="175"/>
      <c r="AJ63" s="171">
        <f>IF(AH63=0,0,AH63/AI63)</f>
        <v>0</v>
      </c>
      <c r="AK63" s="100"/>
      <c r="AL63" s="127"/>
      <c r="AM63" s="136">
        <f>AC63+AJ63</f>
        <v>0</v>
      </c>
      <c r="AN63" s="257"/>
      <c r="AO63" s="265"/>
      <c r="AP63" s="266"/>
    </row>
    <row r="64" spans="2:42" ht="15" customHeight="1" thickBot="1">
      <c r="B64" s="381"/>
      <c r="C64" s="371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3"/>
      <c r="Q64" s="150" t="s">
        <v>162</v>
      </c>
      <c r="R64" s="303">
        <f>SUM(R61:R63)</f>
        <v>0.43333333333333335</v>
      </c>
      <c r="S64" s="304"/>
      <c r="T64" s="516">
        <f>AM64-R64</f>
        <v>0</v>
      </c>
      <c r="U64" s="517"/>
      <c r="W64" s="381"/>
      <c r="X64" s="371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2"/>
      <c r="AK64" s="373"/>
      <c r="AL64" s="150" t="s">
        <v>162</v>
      </c>
      <c r="AM64" s="176">
        <f>SUM(AM61:AM63)</f>
        <v>0.43333333333333335</v>
      </c>
      <c r="AN64" s="257"/>
      <c r="AO64" s="354"/>
      <c r="AP64" s="355"/>
    </row>
    <row r="65" spans="2:42" ht="25.5" customHeight="1" thickBot="1">
      <c r="B65" s="382" t="s">
        <v>19</v>
      </c>
      <c r="C65" s="155" t="s">
        <v>16</v>
      </c>
      <c r="D65" s="343" t="s">
        <v>5</v>
      </c>
      <c r="E65" s="344"/>
      <c r="F65" s="31" t="s">
        <v>6</v>
      </c>
      <c r="G65" s="131" t="s">
        <v>126</v>
      </c>
      <c r="H65" s="164" t="s">
        <v>82</v>
      </c>
      <c r="I65" s="164" t="s">
        <v>83</v>
      </c>
      <c r="J65" s="164" t="s">
        <v>84</v>
      </c>
      <c r="K65" s="163" t="s">
        <v>53</v>
      </c>
      <c r="L65" s="341" t="s">
        <v>87</v>
      </c>
      <c r="M65" s="342"/>
      <c r="N65" s="130" t="s">
        <v>88</v>
      </c>
      <c r="O65" s="130" t="s">
        <v>136</v>
      </c>
      <c r="P65" s="177" t="s">
        <v>85</v>
      </c>
      <c r="Q65" s="178"/>
      <c r="R65" s="305"/>
      <c r="S65" s="304"/>
      <c r="T65" s="522"/>
      <c r="U65" s="523"/>
      <c r="W65" s="382" t="s">
        <v>19</v>
      </c>
      <c r="X65" s="155" t="s">
        <v>16</v>
      </c>
      <c r="Y65" s="343" t="s">
        <v>5</v>
      </c>
      <c r="Z65" s="344"/>
      <c r="AA65" s="31" t="s">
        <v>6</v>
      </c>
      <c r="AB65" s="131" t="s">
        <v>126</v>
      </c>
      <c r="AC65" s="164" t="s">
        <v>82</v>
      </c>
      <c r="AD65" s="164" t="s">
        <v>83</v>
      </c>
      <c r="AE65" s="164" t="s">
        <v>84</v>
      </c>
      <c r="AF65" s="163" t="s">
        <v>53</v>
      </c>
      <c r="AG65" s="341" t="s">
        <v>87</v>
      </c>
      <c r="AH65" s="342"/>
      <c r="AI65" s="130" t="s">
        <v>88</v>
      </c>
      <c r="AJ65" s="130" t="s">
        <v>136</v>
      </c>
      <c r="AK65" s="177" t="s">
        <v>85</v>
      </c>
      <c r="AL65" s="178"/>
      <c r="AM65" s="179"/>
      <c r="AN65" s="257"/>
      <c r="AO65" s="524"/>
      <c r="AP65" s="525"/>
    </row>
    <row r="66" spans="2:42" ht="15" customHeight="1" thickBot="1">
      <c r="B66" s="380"/>
      <c r="C66" s="23">
        <v>12256</v>
      </c>
      <c r="D66" s="347" t="s">
        <v>116</v>
      </c>
      <c r="E66" s="332"/>
      <c r="F66" s="180">
        <v>10000</v>
      </c>
      <c r="G66" s="43">
        <v>12</v>
      </c>
      <c r="H66" s="43">
        <v>9</v>
      </c>
      <c r="I66" s="43" t="s">
        <v>127</v>
      </c>
      <c r="J66" s="43">
        <v>1</v>
      </c>
      <c r="K66" s="43" t="s">
        <v>128</v>
      </c>
      <c r="L66" s="345" t="s">
        <v>188</v>
      </c>
      <c r="M66" s="346"/>
      <c r="N66" s="50">
        <v>2</v>
      </c>
      <c r="O66" s="182">
        <v>-0.25</v>
      </c>
      <c r="P66" s="183">
        <v>0.03</v>
      </c>
      <c r="Q66" s="184" t="s">
        <v>163</v>
      </c>
      <c r="R66" s="306">
        <f>SUM(R16+R24+R32+R39+R43+R47+R51+R56+R59+R64)</f>
        <v>8.957720483630826</v>
      </c>
      <c r="S66" s="304"/>
      <c r="T66" s="516">
        <f>AM66-R66</f>
        <v>-0.06648625079539627</v>
      </c>
      <c r="U66" s="517"/>
      <c r="W66" s="380"/>
      <c r="X66" s="247">
        <v>12256</v>
      </c>
      <c r="Y66" s="347" t="s">
        <v>116</v>
      </c>
      <c r="Z66" s="332"/>
      <c r="AA66" s="180">
        <v>10000</v>
      </c>
      <c r="AB66" s="43">
        <v>12</v>
      </c>
      <c r="AC66" s="43">
        <v>9</v>
      </c>
      <c r="AD66" s="43" t="s">
        <v>127</v>
      </c>
      <c r="AE66" s="43">
        <v>1</v>
      </c>
      <c r="AF66" s="43" t="s">
        <v>128</v>
      </c>
      <c r="AG66" s="345" t="s">
        <v>138</v>
      </c>
      <c r="AH66" s="346"/>
      <c r="AI66" s="50">
        <v>2</v>
      </c>
      <c r="AJ66" s="182">
        <v>-0.25</v>
      </c>
      <c r="AK66" s="183">
        <v>0.03</v>
      </c>
      <c r="AL66" s="184" t="s">
        <v>163</v>
      </c>
      <c r="AM66" s="185">
        <f>SUM(AM16+AM23+AM32+AM39+AM43+AM47+AM51+AM56+AM59+AM64)</f>
        <v>8.89123423283543</v>
      </c>
      <c r="AN66" s="257"/>
      <c r="AO66" s="518"/>
      <c r="AP66" s="519"/>
    </row>
    <row r="67" spans="2:42" ht="15" customHeight="1" thickBot="1">
      <c r="B67" s="380"/>
      <c r="C67" s="39">
        <v>12256</v>
      </c>
      <c r="D67" s="347" t="s">
        <v>117</v>
      </c>
      <c r="E67" s="332"/>
      <c r="F67" s="180">
        <v>1100</v>
      </c>
      <c r="G67" s="43">
        <v>10</v>
      </c>
      <c r="H67" s="43">
        <v>9</v>
      </c>
      <c r="I67" s="43" t="s">
        <v>127</v>
      </c>
      <c r="J67" s="43">
        <v>1</v>
      </c>
      <c r="K67" s="43" t="s">
        <v>129</v>
      </c>
      <c r="L67" s="345" t="s">
        <v>188</v>
      </c>
      <c r="M67" s="346"/>
      <c r="N67" s="50">
        <v>3</v>
      </c>
      <c r="O67" s="182">
        <v>-0.25</v>
      </c>
      <c r="P67" s="183">
        <v>0.03</v>
      </c>
      <c r="Q67" s="186"/>
      <c r="R67" s="307"/>
      <c r="S67" s="304"/>
      <c r="T67" s="520"/>
      <c r="U67" s="521"/>
      <c r="W67" s="380"/>
      <c r="X67" s="251">
        <v>12256</v>
      </c>
      <c r="Y67" s="347" t="s">
        <v>117</v>
      </c>
      <c r="Z67" s="332"/>
      <c r="AA67" s="180">
        <v>1100</v>
      </c>
      <c r="AB67" s="43">
        <v>10</v>
      </c>
      <c r="AC67" s="43">
        <v>9</v>
      </c>
      <c r="AD67" s="43" t="s">
        <v>127</v>
      </c>
      <c r="AE67" s="43">
        <v>1</v>
      </c>
      <c r="AF67" s="43" t="s">
        <v>129</v>
      </c>
      <c r="AG67" s="345" t="s">
        <v>138</v>
      </c>
      <c r="AH67" s="346"/>
      <c r="AI67" s="50">
        <v>3</v>
      </c>
      <c r="AJ67" s="182">
        <v>-0.25</v>
      </c>
      <c r="AK67" s="183">
        <v>0.03</v>
      </c>
      <c r="AL67" s="308"/>
      <c r="AM67" s="187"/>
      <c r="AN67" s="257"/>
      <c r="AO67" s="514"/>
      <c r="AP67" s="515"/>
    </row>
    <row r="68" spans="2:42" ht="15" customHeight="1" thickBot="1">
      <c r="B68" s="380"/>
      <c r="C68" s="39">
        <v>12258</v>
      </c>
      <c r="D68" s="347" t="s">
        <v>118</v>
      </c>
      <c r="E68" s="332"/>
      <c r="F68" s="180">
        <v>10000</v>
      </c>
      <c r="G68" s="43">
        <v>28</v>
      </c>
      <c r="H68" s="43">
        <v>9</v>
      </c>
      <c r="I68" s="43" t="s">
        <v>127</v>
      </c>
      <c r="J68" s="43">
        <v>1</v>
      </c>
      <c r="K68" s="43" t="s">
        <v>130</v>
      </c>
      <c r="L68" s="345" t="s">
        <v>188</v>
      </c>
      <c r="M68" s="346"/>
      <c r="N68" s="50">
        <v>4</v>
      </c>
      <c r="O68" s="182">
        <v>-0.25</v>
      </c>
      <c r="P68" s="183">
        <v>0.03</v>
      </c>
      <c r="Q68" s="184" t="s">
        <v>164</v>
      </c>
      <c r="R68" s="309">
        <v>0.35</v>
      </c>
      <c r="S68" s="304"/>
      <c r="T68" s="516">
        <f>AM68-R68</f>
        <v>-0.35</v>
      </c>
      <c r="U68" s="517"/>
      <c r="W68" s="380"/>
      <c r="X68" s="251">
        <v>12258</v>
      </c>
      <c r="Y68" s="347" t="s">
        <v>118</v>
      </c>
      <c r="Z68" s="332"/>
      <c r="AA68" s="180">
        <v>10000</v>
      </c>
      <c r="AB68" s="43">
        <v>28</v>
      </c>
      <c r="AC68" s="43">
        <v>9</v>
      </c>
      <c r="AD68" s="43" t="s">
        <v>127</v>
      </c>
      <c r="AE68" s="43">
        <v>1</v>
      </c>
      <c r="AF68" s="43" t="s">
        <v>130</v>
      </c>
      <c r="AG68" s="345" t="s">
        <v>138</v>
      </c>
      <c r="AH68" s="346"/>
      <c r="AI68" s="50">
        <v>4</v>
      </c>
      <c r="AJ68" s="182">
        <v>-0.25</v>
      </c>
      <c r="AK68" s="183">
        <v>0.03</v>
      </c>
      <c r="AL68" s="184" t="s">
        <v>164</v>
      </c>
      <c r="AM68" s="188">
        <v>0</v>
      </c>
      <c r="AN68" s="257"/>
      <c r="AO68" s="354"/>
      <c r="AP68" s="355"/>
    </row>
    <row r="69" spans="2:42" ht="15" customHeight="1">
      <c r="B69" s="380"/>
      <c r="C69" s="39">
        <v>12258</v>
      </c>
      <c r="D69" s="347" t="s">
        <v>119</v>
      </c>
      <c r="E69" s="332"/>
      <c r="F69" s="180">
        <v>1100</v>
      </c>
      <c r="G69" s="43">
        <v>10</v>
      </c>
      <c r="H69" s="43">
        <v>9</v>
      </c>
      <c r="I69" s="43" t="s">
        <v>127</v>
      </c>
      <c r="J69" s="43">
        <v>1</v>
      </c>
      <c r="K69" s="43" t="s">
        <v>128</v>
      </c>
      <c r="L69" s="345" t="s">
        <v>188</v>
      </c>
      <c r="M69" s="346"/>
      <c r="N69" s="50">
        <v>5</v>
      </c>
      <c r="O69" s="182">
        <v>-0.25</v>
      </c>
      <c r="P69" s="183">
        <v>0.03</v>
      </c>
      <c r="Q69" s="189"/>
      <c r="R69" s="513"/>
      <c r="S69" s="304"/>
      <c r="T69" s="509"/>
      <c r="U69" s="510"/>
      <c r="W69" s="380"/>
      <c r="X69" s="251">
        <v>12258</v>
      </c>
      <c r="Y69" s="347" t="s">
        <v>119</v>
      </c>
      <c r="Z69" s="332"/>
      <c r="AA69" s="180">
        <v>1100</v>
      </c>
      <c r="AB69" s="43">
        <v>10</v>
      </c>
      <c r="AC69" s="43">
        <v>9</v>
      </c>
      <c r="AD69" s="43" t="s">
        <v>127</v>
      </c>
      <c r="AE69" s="43">
        <v>1</v>
      </c>
      <c r="AF69" s="43" t="s">
        <v>128</v>
      </c>
      <c r="AG69" s="345" t="s">
        <v>138</v>
      </c>
      <c r="AH69" s="346"/>
      <c r="AI69" s="50">
        <v>5</v>
      </c>
      <c r="AJ69" s="182">
        <v>-0.25</v>
      </c>
      <c r="AK69" s="183">
        <v>0.03</v>
      </c>
      <c r="AL69" s="312"/>
      <c r="AM69" s="390"/>
      <c r="AN69" s="257"/>
      <c r="AO69" s="511"/>
      <c r="AP69" s="512"/>
    </row>
    <row r="70" spans="2:42" ht="15" customHeight="1">
      <c r="B70" s="380"/>
      <c r="C70" s="39" t="s">
        <v>175</v>
      </c>
      <c r="D70" s="347" t="s">
        <v>120</v>
      </c>
      <c r="E70" s="332"/>
      <c r="F70" s="180">
        <v>10000</v>
      </c>
      <c r="G70" s="43">
        <v>16</v>
      </c>
      <c r="H70" s="43">
        <v>9</v>
      </c>
      <c r="I70" s="43" t="s">
        <v>127</v>
      </c>
      <c r="J70" s="43">
        <v>1</v>
      </c>
      <c r="K70" s="43" t="s">
        <v>128</v>
      </c>
      <c r="L70" s="345"/>
      <c r="M70" s="346"/>
      <c r="N70" s="50"/>
      <c r="O70" s="182"/>
      <c r="P70" s="183"/>
      <c r="Q70" s="189"/>
      <c r="R70" s="513"/>
      <c r="S70" s="304"/>
      <c r="T70" s="509"/>
      <c r="U70" s="510"/>
      <c r="W70" s="380"/>
      <c r="X70" s="251" t="s">
        <v>175</v>
      </c>
      <c r="Y70" s="347" t="s">
        <v>120</v>
      </c>
      <c r="Z70" s="332"/>
      <c r="AA70" s="180">
        <v>10000</v>
      </c>
      <c r="AB70" s="43">
        <v>16</v>
      </c>
      <c r="AC70" s="43">
        <v>9</v>
      </c>
      <c r="AD70" s="43" t="s">
        <v>127</v>
      </c>
      <c r="AE70" s="43">
        <v>1</v>
      </c>
      <c r="AF70" s="43" t="s">
        <v>128</v>
      </c>
      <c r="AG70" s="345"/>
      <c r="AH70" s="346"/>
      <c r="AI70" s="50"/>
      <c r="AJ70" s="182"/>
      <c r="AK70" s="183"/>
      <c r="AL70" s="312"/>
      <c r="AM70" s="390"/>
      <c r="AN70" s="257"/>
      <c r="AO70" s="511"/>
      <c r="AP70" s="512"/>
    </row>
    <row r="71" spans="2:42" ht="15" customHeight="1">
      <c r="B71" s="380"/>
      <c r="C71" s="39" t="s">
        <v>175</v>
      </c>
      <c r="D71" s="347" t="s">
        <v>121</v>
      </c>
      <c r="E71" s="332"/>
      <c r="F71" s="180">
        <v>1100</v>
      </c>
      <c r="G71" s="43">
        <v>8</v>
      </c>
      <c r="H71" s="43">
        <v>9</v>
      </c>
      <c r="I71" s="43" t="s">
        <v>127</v>
      </c>
      <c r="J71" s="43">
        <v>1</v>
      </c>
      <c r="K71" s="43" t="s">
        <v>128</v>
      </c>
      <c r="L71" s="345"/>
      <c r="M71" s="346"/>
      <c r="N71" s="50"/>
      <c r="O71" s="192"/>
      <c r="P71" s="183"/>
      <c r="Q71" s="189"/>
      <c r="R71" s="315"/>
      <c r="S71" s="304"/>
      <c r="T71" s="509"/>
      <c r="U71" s="510"/>
      <c r="W71" s="380"/>
      <c r="X71" s="251" t="s">
        <v>175</v>
      </c>
      <c r="Y71" s="347" t="s">
        <v>121</v>
      </c>
      <c r="Z71" s="332"/>
      <c r="AA71" s="180">
        <v>1100</v>
      </c>
      <c r="AB71" s="43">
        <v>8</v>
      </c>
      <c r="AC71" s="43">
        <v>9</v>
      </c>
      <c r="AD71" s="43" t="s">
        <v>127</v>
      </c>
      <c r="AE71" s="43">
        <v>1</v>
      </c>
      <c r="AF71" s="43" t="s">
        <v>128</v>
      </c>
      <c r="AG71" s="345"/>
      <c r="AH71" s="346"/>
      <c r="AI71" s="50"/>
      <c r="AJ71" s="192"/>
      <c r="AK71" s="183"/>
      <c r="AL71" s="312"/>
      <c r="AM71" s="193"/>
      <c r="AN71" s="257"/>
      <c r="AO71" s="511"/>
      <c r="AP71" s="512"/>
    </row>
    <row r="72" spans="2:42" ht="15" customHeight="1">
      <c r="B72" s="380"/>
      <c r="C72" s="39" t="s">
        <v>176</v>
      </c>
      <c r="D72" s="347" t="s">
        <v>122</v>
      </c>
      <c r="E72" s="332"/>
      <c r="F72" s="180">
        <v>10000</v>
      </c>
      <c r="G72" s="43">
        <v>16</v>
      </c>
      <c r="H72" s="43">
        <v>9</v>
      </c>
      <c r="I72" s="43" t="s">
        <v>127</v>
      </c>
      <c r="J72" s="43">
        <v>1</v>
      </c>
      <c r="K72" s="181" t="s">
        <v>128</v>
      </c>
      <c r="L72" s="348"/>
      <c r="M72" s="348"/>
      <c r="N72" s="50"/>
      <c r="O72" s="192"/>
      <c r="P72" s="183"/>
      <c r="Q72" s="194"/>
      <c r="R72" s="315"/>
      <c r="S72" s="304"/>
      <c r="T72" s="509"/>
      <c r="U72" s="510"/>
      <c r="W72" s="380"/>
      <c r="X72" s="251" t="s">
        <v>176</v>
      </c>
      <c r="Y72" s="347" t="s">
        <v>122</v>
      </c>
      <c r="Z72" s="332"/>
      <c r="AA72" s="180">
        <v>10000</v>
      </c>
      <c r="AB72" s="43">
        <v>16</v>
      </c>
      <c r="AC72" s="43">
        <v>9</v>
      </c>
      <c r="AD72" s="43" t="s">
        <v>127</v>
      </c>
      <c r="AE72" s="43">
        <v>1</v>
      </c>
      <c r="AF72" s="181" t="s">
        <v>128</v>
      </c>
      <c r="AG72" s="348"/>
      <c r="AH72" s="348"/>
      <c r="AI72" s="50"/>
      <c r="AJ72" s="192"/>
      <c r="AK72" s="183"/>
      <c r="AL72" s="316"/>
      <c r="AM72" s="193"/>
      <c r="AN72" s="257"/>
      <c r="AO72" s="511"/>
      <c r="AP72" s="512"/>
    </row>
    <row r="73" spans="2:42" ht="15" customHeight="1">
      <c r="B73" s="380"/>
      <c r="C73" s="39" t="s">
        <v>176</v>
      </c>
      <c r="D73" s="347" t="s">
        <v>123</v>
      </c>
      <c r="E73" s="332"/>
      <c r="F73" s="180">
        <v>1100</v>
      </c>
      <c r="G73" s="43">
        <v>8</v>
      </c>
      <c r="H73" s="43">
        <v>9</v>
      </c>
      <c r="I73" s="43" t="s">
        <v>127</v>
      </c>
      <c r="J73" s="43">
        <v>1</v>
      </c>
      <c r="K73" s="181" t="s">
        <v>128</v>
      </c>
      <c r="L73" s="348"/>
      <c r="M73" s="348"/>
      <c r="N73" s="50"/>
      <c r="O73" s="192"/>
      <c r="P73" s="183"/>
      <c r="Q73" s="194"/>
      <c r="R73" s="315"/>
      <c r="S73" s="304"/>
      <c r="T73" s="509"/>
      <c r="U73" s="510"/>
      <c r="W73" s="380"/>
      <c r="X73" s="251" t="s">
        <v>176</v>
      </c>
      <c r="Y73" s="347" t="s">
        <v>123</v>
      </c>
      <c r="Z73" s="332"/>
      <c r="AA73" s="180">
        <v>1100</v>
      </c>
      <c r="AB73" s="43">
        <v>8</v>
      </c>
      <c r="AC73" s="43">
        <v>9</v>
      </c>
      <c r="AD73" s="43" t="s">
        <v>127</v>
      </c>
      <c r="AE73" s="43">
        <v>1</v>
      </c>
      <c r="AF73" s="181" t="s">
        <v>128</v>
      </c>
      <c r="AG73" s="348"/>
      <c r="AH73" s="348"/>
      <c r="AI73" s="50"/>
      <c r="AJ73" s="192"/>
      <c r="AK73" s="183"/>
      <c r="AL73" s="316"/>
      <c r="AM73" s="193"/>
      <c r="AN73" s="257"/>
      <c r="AO73" s="511"/>
      <c r="AP73" s="512"/>
    </row>
    <row r="74" spans="2:42" ht="15" customHeight="1">
      <c r="B74" s="380"/>
      <c r="C74" s="39" t="s">
        <v>177</v>
      </c>
      <c r="D74" s="347" t="s">
        <v>213</v>
      </c>
      <c r="E74" s="332"/>
      <c r="F74" s="180">
        <v>10000</v>
      </c>
      <c r="G74" s="43">
        <v>16</v>
      </c>
      <c r="H74" s="43">
        <v>9</v>
      </c>
      <c r="I74" s="43" t="s">
        <v>127</v>
      </c>
      <c r="J74" s="43">
        <v>1</v>
      </c>
      <c r="K74" s="181" t="s">
        <v>128</v>
      </c>
      <c r="L74" s="348"/>
      <c r="M74" s="348"/>
      <c r="N74" s="50"/>
      <c r="O74" s="192"/>
      <c r="P74" s="183"/>
      <c r="Q74" s="194"/>
      <c r="R74" s="317"/>
      <c r="S74" s="304"/>
      <c r="T74" s="310"/>
      <c r="U74" s="311"/>
      <c r="W74" s="380"/>
      <c r="X74" s="251" t="s">
        <v>177</v>
      </c>
      <c r="Y74" s="347" t="s">
        <v>124</v>
      </c>
      <c r="Z74" s="332"/>
      <c r="AA74" s="180">
        <v>1100</v>
      </c>
      <c r="AB74" s="43">
        <v>16</v>
      </c>
      <c r="AC74" s="43">
        <v>9</v>
      </c>
      <c r="AD74" s="43" t="s">
        <v>127</v>
      </c>
      <c r="AE74" s="43">
        <v>1</v>
      </c>
      <c r="AF74" s="181" t="s">
        <v>128</v>
      </c>
      <c r="AG74" s="348"/>
      <c r="AH74" s="348"/>
      <c r="AI74" s="50"/>
      <c r="AJ74" s="192"/>
      <c r="AK74" s="183"/>
      <c r="AL74" s="316"/>
      <c r="AM74" s="195"/>
      <c r="AN74" s="257"/>
      <c r="AO74" s="313"/>
      <c r="AP74" s="314"/>
    </row>
    <row r="75" spans="2:42" ht="15" customHeight="1" thickBot="1">
      <c r="B75" s="380"/>
      <c r="C75" s="39" t="s">
        <v>177</v>
      </c>
      <c r="D75" s="347" t="s">
        <v>214</v>
      </c>
      <c r="E75" s="332"/>
      <c r="F75" s="180">
        <v>1100</v>
      </c>
      <c r="G75" s="43">
        <v>8</v>
      </c>
      <c r="H75" s="43">
        <v>9</v>
      </c>
      <c r="I75" s="43" t="s">
        <v>127</v>
      </c>
      <c r="J75" s="43">
        <v>1</v>
      </c>
      <c r="K75" s="43" t="s">
        <v>128</v>
      </c>
      <c r="L75" s="360" t="s">
        <v>135</v>
      </c>
      <c r="M75" s="360"/>
      <c r="N75" s="360"/>
      <c r="O75" s="360"/>
      <c r="P75" s="361"/>
      <c r="Q75" s="196"/>
      <c r="R75" s="318"/>
      <c r="S75" s="304"/>
      <c r="T75" s="319"/>
      <c r="U75" s="320"/>
      <c r="W75" s="380"/>
      <c r="X75" s="251" t="s">
        <v>177</v>
      </c>
      <c r="Y75" s="347" t="s">
        <v>125</v>
      </c>
      <c r="Z75" s="332"/>
      <c r="AA75" s="180">
        <v>1100</v>
      </c>
      <c r="AB75" s="43">
        <v>8</v>
      </c>
      <c r="AC75" s="43">
        <v>9</v>
      </c>
      <c r="AD75" s="43" t="s">
        <v>127</v>
      </c>
      <c r="AE75" s="43">
        <v>1</v>
      </c>
      <c r="AF75" s="43" t="s">
        <v>128</v>
      </c>
      <c r="AG75" s="507" t="s">
        <v>135</v>
      </c>
      <c r="AH75" s="507"/>
      <c r="AI75" s="507"/>
      <c r="AJ75" s="507"/>
      <c r="AK75" s="508"/>
      <c r="AL75" s="321"/>
      <c r="AM75" s="197"/>
      <c r="AN75" s="257"/>
      <c r="AO75" s="322"/>
      <c r="AP75" s="323"/>
    </row>
    <row r="76" spans="2:42" ht="15" customHeight="1">
      <c r="B76" s="380"/>
      <c r="C76" s="200" t="s">
        <v>178</v>
      </c>
      <c r="D76" s="347" t="s">
        <v>186</v>
      </c>
      <c r="E76" s="332"/>
      <c r="F76" s="201">
        <v>10000</v>
      </c>
      <c r="G76" s="202">
        <v>48</v>
      </c>
      <c r="H76" s="202">
        <v>9</v>
      </c>
      <c r="I76" s="43" t="s">
        <v>127</v>
      </c>
      <c r="J76" s="202">
        <v>1</v>
      </c>
      <c r="K76" s="202" t="s">
        <v>128</v>
      </c>
      <c r="L76" s="474" t="s">
        <v>131</v>
      </c>
      <c r="M76" s="475"/>
      <c r="N76" s="364" t="s">
        <v>132</v>
      </c>
      <c r="O76" s="365"/>
      <c r="P76" s="203" t="s">
        <v>134</v>
      </c>
      <c r="Q76" s="352" t="s">
        <v>2</v>
      </c>
      <c r="R76" s="501">
        <f>R66+R68</f>
        <v>9.307720483630826</v>
      </c>
      <c r="S76" s="304"/>
      <c r="T76" s="503">
        <f>AM76-R76</f>
        <v>-0.4164862507953959</v>
      </c>
      <c r="U76" s="504"/>
      <c r="W76" s="380"/>
      <c r="X76" s="324" t="s">
        <v>178</v>
      </c>
      <c r="Y76" s="347" t="s">
        <v>186</v>
      </c>
      <c r="Z76" s="332"/>
      <c r="AA76" s="325">
        <v>10000</v>
      </c>
      <c r="AB76" s="202">
        <v>48</v>
      </c>
      <c r="AC76" s="202">
        <v>9</v>
      </c>
      <c r="AD76" s="43" t="s">
        <v>127</v>
      </c>
      <c r="AE76" s="202">
        <v>1</v>
      </c>
      <c r="AF76" s="202" t="s">
        <v>128</v>
      </c>
      <c r="AG76" s="474" t="s">
        <v>131</v>
      </c>
      <c r="AH76" s="475"/>
      <c r="AI76" s="364" t="s">
        <v>132</v>
      </c>
      <c r="AJ76" s="365"/>
      <c r="AK76" s="203" t="s">
        <v>134</v>
      </c>
      <c r="AL76" s="352" t="s">
        <v>2</v>
      </c>
      <c r="AM76" s="472">
        <f>AM66+AM68</f>
        <v>8.89123423283543</v>
      </c>
      <c r="AN76" s="257"/>
      <c r="AO76" s="497"/>
      <c r="AP76" s="498"/>
    </row>
    <row r="77" spans="2:42" ht="15" customHeight="1" thickBot="1">
      <c r="B77" s="380"/>
      <c r="C77" s="204" t="s">
        <v>178</v>
      </c>
      <c r="D77" s="369" t="s">
        <v>187</v>
      </c>
      <c r="E77" s="370"/>
      <c r="F77" s="201">
        <v>1100</v>
      </c>
      <c r="G77" s="202">
        <v>12</v>
      </c>
      <c r="H77" s="202">
        <v>9</v>
      </c>
      <c r="I77" s="202" t="s">
        <v>127</v>
      </c>
      <c r="J77" s="202">
        <v>1</v>
      </c>
      <c r="K77" s="202" t="s">
        <v>128</v>
      </c>
      <c r="L77" s="362">
        <f>SUM(F66:F77)</f>
        <v>66600</v>
      </c>
      <c r="M77" s="363"/>
      <c r="N77" s="362">
        <f>O5*3</f>
        <v>300000</v>
      </c>
      <c r="O77" s="363"/>
      <c r="P77" s="205">
        <f>L77/N77</f>
        <v>0.222</v>
      </c>
      <c r="Q77" s="353"/>
      <c r="R77" s="502"/>
      <c r="S77" s="304"/>
      <c r="T77" s="505"/>
      <c r="U77" s="506"/>
      <c r="W77" s="380"/>
      <c r="X77" s="326" t="s">
        <v>178</v>
      </c>
      <c r="Y77" s="369" t="s">
        <v>187</v>
      </c>
      <c r="Z77" s="370"/>
      <c r="AA77" s="325">
        <v>1100</v>
      </c>
      <c r="AB77" s="202">
        <v>12</v>
      </c>
      <c r="AC77" s="202">
        <v>9</v>
      </c>
      <c r="AD77" s="202" t="s">
        <v>127</v>
      </c>
      <c r="AE77" s="202">
        <v>1</v>
      </c>
      <c r="AF77" s="202" t="s">
        <v>128</v>
      </c>
      <c r="AG77" s="362">
        <f>SUM(AA66:AA77)</f>
        <v>57700</v>
      </c>
      <c r="AH77" s="363"/>
      <c r="AI77" s="362">
        <f>AJ5*3</f>
        <v>540000</v>
      </c>
      <c r="AJ77" s="363"/>
      <c r="AK77" s="205">
        <f>AG77/AI77</f>
        <v>0.10685185185185185</v>
      </c>
      <c r="AL77" s="353"/>
      <c r="AM77" s="473"/>
      <c r="AN77" s="257"/>
      <c r="AO77" s="499"/>
      <c r="AP77" s="500"/>
    </row>
    <row r="78" spans="2:42" ht="14.25" customHeight="1" thickBot="1">
      <c r="B78" s="454"/>
      <c r="C78" s="426" t="s">
        <v>133</v>
      </c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8"/>
      <c r="Q78" s="206" t="s">
        <v>165</v>
      </c>
      <c r="R78" s="327">
        <f>SUM(F66:F77)</f>
        <v>66600</v>
      </c>
      <c r="S78" s="77"/>
      <c r="T78" s="495">
        <f>AM78-R78</f>
        <v>-8900</v>
      </c>
      <c r="U78" s="496"/>
      <c r="W78" s="454"/>
      <c r="X78" s="426" t="s">
        <v>133</v>
      </c>
      <c r="Y78" s="427"/>
      <c r="Z78" s="427"/>
      <c r="AA78" s="427"/>
      <c r="AB78" s="427"/>
      <c r="AC78" s="427"/>
      <c r="AD78" s="427"/>
      <c r="AE78" s="427"/>
      <c r="AF78" s="427"/>
      <c r="AG78" s="427"/>
      <c r="AH78" s="427"/>
      <c r="AI78" s="427"/>
      <c r="AJ78" s="427"/>
      <c r="AK78" s="428"/>
      <c r="AL78" s="206" t="s">
        <v>165</v>
      </c>
      <c r="AM78" s="185">
        <f>SUM(AA66:AA77)</f>
        <v>57700</v>
      </c>
      <c r="AN78" s="257"/>
      <c r="AO78" s="354"/>
      <c r="AP78" s="355"/>
    </row>
    <row r="79" spans="2:42" ht="8.25" customHeight="1" thickBot="1">
      <c r="B79" s="435"/>
      <c r="C79" s="436"/>
      <c r="D79" s="436"/>
      <c r="E79" s="436"/>
      <c r="F79" s="437"/>
      <c r="G79" s="437"/>
      <c r="H79" s="437"/>
      <c r="I79" s="437"/>
      <c r="J79" s="437"/>
      <c r="K79" s="437"/>
      <c r="L79" s="436"/>
      <c r="M79" s="436"/>
      <c r="N79" s="436"/>
      <c r="O79" s="436"/>
      <c r="P79" s="436"/>
      <c r="Q79" s="437"/>
      <c r="R79" s="438"/>
      <c r="T79" s="482"/>
      <c r="U79" s="483"/>
      <c r="W79" s="435"/>
      <c r="X79" s="436"/>
      <c r="Y79" s="436"/>
      <c r="Z79" s="436"/>
      <c r="AA79" s="437"/>
      <c r="AB79" s="437"/>
      <c r="AC79" s="437"/>
      <c r="AD79" s="437"/>
      <c r="AE79" s="437"/>
      <c r="AF79" s="437"/>
      <c r="AG79" s="436"/>
      <c r="AH79" s="436"/>
      <c r="AI79" s="436"/>
      <c r="AJ79" s="436"/>
      <c r="AK79" s="436"/>
      <c r="AL79" s="437"/>
      <c r="AM79" s="438"/>
      <c r="AO79" s="482"/>
      <c r="AP79" s="483"/>
    </row>
    <row r="80" spans="2:42" ht="13.5" thickBot="1">
      <c r="B80" s="487" t="s">
        <v>221</v>
      </c>
      <c r="C80" s="488"/>
      <c r="D80" s="488"/>
      <c r="E80" s="488"/>
      <c r="F80" s="489"/>
      <c r="G80" s="333" t="s">
        <v>55</v>
      </c>
      <c r="H80" s="333"/>
      <c r="I80" s="333"/>
      <c r="J80" s="333"/>
      <c r="K80" s="334"/>
      <c r="L80" s="335" t="s">
        <v>86</v>
      </c>
      <c r="M80" s="333"/>
      <c r="N80" s="333"/>
      <c r="O80" s="333"/>
      <c r="P80" s="334"/>
      <c r="Q80" s="207" t="s">
        <v>58</v>
      </c>
      <c r="R80" s="208" t="s">
        <v>54</v>
      </c>
      <c r="T80" s="430"/>
      <c r="U80" s="430"/>
      <c r="W80" s="487" t="s">
        <v>221</v>
      </c>
      <c r="X80" s="488"/>
      <c r="Y80" s="488"/>
      <c r="Z80" s="488"/>
      <c r="AA80" s="489"/>
      <c r="AB80" s="333" t="s">
        <v>55</v>
      </c>
      <c r="AC80" s="333"/>
      <c r="AD80" s="333"/>
      <c r="AE80" s="333"/>
      <c r="AF80" s="334"/>
      <c r="AG80" s="335" t="s">
        <v>86</v>
      </c>
      <c r="AH80" s="333"/>
      <c r="AI80" s="333"/>
      <c r="AJ80" s="333"/>
      <c r="AK80" s="334"/>
      <c r="AL80" s="207" t="s">
        <v>58</v>
      </c>
      <c r="AM80" s="208" t="s">
        <v>54</v>
      </c>
      <c r="AO80" s="430"/>
      <c r="AP80" s="430"/>
    </row>
    <row r="81" spans="2:42" ht="16.5" customHeight="1">
      <c r="B81" s="336" t="s">
        <v>225</v>
      </c>
      <c r="C81" s="337"/>
      <c r="D81" s="337"/>
      <c r="E81" s="337"/>
      <c r="F81" s="338"/>
      <c r="G81" s="485"/>
      <c r="H81" s="485"/>
      <c r="I81" s="485"/>
      <c r="J81" s="485"/>
      <c r="K81" s="486"/>
      <c r="L81" s="448" t="s">
        <v>226</v>
      </c>
      <c r="M81" s="449"/>
      <c r="N81" s="449"/>
      <c r="O81" s="449"/>
      <c r="P81" s="450"/>
      <c r="Q81" s="431" t="s">
        <v>189</v>
      </c>
      <c r="R81" s="209" t="s">
        <v>14</v>
      </c>
      <c r="S81" s="210"/>
      <c r="T81" s="429"/>
      <c r="U81" s="429"/>
      <c r="W81" s="336" t="s">
        <v>227</v>
      </c>
      <c r="X81" s="337"/>
      <c r="Y81" s="337"/>
      <c r="Z81" s="337"/>
      <c r="AA81" s="338"/>
      <c r="AB81" s="485"/>
      <c r="AC81" s="485"/>
      <c r="AD81" s="485"/>
      <c r="AE81" s="485"/>
      <c r="AF81" s="486"/>
      <c r="AG81" s="448" t="s">
        <v>228</v>
      </c>
      <c r="AH81" s="449"/>
      <c r="AI81" s="449"/>
      <c r="AJ81" s="449"/>
      <c r="AK81" s="450"/>
      <c r="AL81" s="431" t="s">
        <v>189</v>
      </c>
      <c r="AM81" s="209" t="s">
        <v>14</v>
      </c>
      <c r="AN81" s="210"/>
      <c r="AO81" s="429"/>
      <c r="AP81" s="429"/>
    </row>
    <row r="82" spans="2:42" ht="15" customHeight="1" thickBot="1">
      <c r="B82" s="336"/>
      <c r="C82" s="337"/>
      <c r="D82" s="337"/>
      <c r="E82" s="337"/>
      <c r="F82" s="338"/>
      <c r="G82" s="485"/>
      <c r="H82" s="485"/>
      <c r="I82" s="485"/>
      <c r="J82" s="485"/>
      <c r="K82" s="486"/>
      <c r="L82" s="448"/>
      <c r="M82" s="449"/>
      <c r="N82" s="449"/>
      <c r="O82" s="449"/>
      <c r="P82" s="450"/>
      <c r="Q82" s="432"/>
      <c r="R82" s="209" t="s">
        <v>15</v>
      </c>
      <c r="S82" s="210"/>
      <c r="T82" s="429"/>
      <c r="U82" s="429"/>
      <c r="W82" s="336"/>
      <c r="X82" s="337"/>
      <c r="Y82" s="337"/>
      <c r="Z82" s="337"/>
      <c r="AA82" s="338"/>
      <c r="AB82" s="485"/>
      <c r="AC82" s="485"/>
      <c r="AD82" s="485"/>
      <c r="AE82" s="485"/>
      <c r="AF82" s="486"/>
      <c r="AG82" s="448"/>
      <c r="AH82" s="449"/>
      <c r="AI82" s="449"/>
      <c r="AJ82" s="449"/>
      <c r="AK82" s="450"/>
      <c r="AL82" s="432"/>
      <c r="AM82" s="209" t="s">
        <v>15</v>
      </c>
      <c r="AN82" s="210"/>
      <c r="AO82" s="429"/>
      <c r="AP82" s="429"/>
    </row>
    <row r="83" spans="2:42" ht="13.5" thickBot="1">
      <c r="B83" s="336"/>
      <c r="C83" s="337"/>
      <c r="D83" s="337"/>
      <c r="E83" s="337"/>
      <c r="F83" s="338"/>
      <c r="G83" s="485"/>
      <c r="H83" s="485"/>
      <c r="I83" s="485"/>
      <c r="J83" s="485"/>
      <c r="K83" s="486"/>
      <c r="L83" s="448"/>
      <c r="M83" s="449"/>
      <c r="N83" s="449"/>
      <c r="O83" s="449"/>
      <c r="P83" s="450"/>
      <c r="Q83" s="207" t="s">
        <v>137</v>
      </c>
      <c r="R83" s="209" t="s">
        <v>77</v>
      </c>
      <c r="S83" s="211"/>
      <c r="T83" s="439"/>
      <c r="U83" s="439"/>
      <c r="W83" s="336"/>
      <c r="X83" s="337"/>
      <c r="Y83" s="337"/>
      <c r="Z83" s="337"/>
      <c r="AA83" s="338"/>
      <c r="AB83" s="485"/>
      <c r="AC83" s="485"/>
      <c r="AD83" s="485"/>
      <c r="AE83" s="485"/>
      <c r="AF83" s="486"/>
      <c r="AG83" s="448"/>
      <c r="AH83" s="449"/>
      <c r="AI83" s="449"/>
      <c r="AJ83" s="449"/>
      <c r="AK83" s="450"/>
      <c r="AL83" s="207" t="s">
        <v>137</v>
      </c>
      <c r="AM83" s="209" t="s">
        <v>77</v>
      </c>
      <c r="AN83" s="211"/>
      <c r="AO83" s="439"/>
      <c r="AP83" s="439"/>
    </row>
    <row r="84" spans="2:42" ht="12.75" customHeight="1">
      <c r="B84" s="336"/>
      <c r="C84" s="337"/>
      <c r="D84" s="337"/>
      <c r="E84" s="337"/>
      <c r="F84" s="338"/>
      <c r="G84" s="485"/>
      <c r="H84" s="485"/>
      <c r="I84" s="485"/>
      <c r="J84" s="485"/>
      <c r="K84" s="486"/>
      <c r="L84" s="448"/>
      <c r="M84" s="449"/>
      <c r="N84" s="449"/>
      <c r="O84" s="449"/>
      <c r="P84" s="450"/>
      <c r="Q84" s="431" t="s">
        <v>190</v>
      </c>
      <c r="R84" s="209" t="s">
        <v>7</v>
      </c>
      <c r="S84" s="211"/>
      <c r="T84" s="439"/>
      <c r="U84" s="439"/>
      <c r="W84" s="336"/>
      <c r="X84" s="337"/>
      <c r="Y84" s="337"/>
      <c r="Z84" s="337"/>
      <c r="AA84" s="338"/>
      <c r="AB84" s="485"/>
      <c r="AC84" s="485"/>
      <c r="AD84" s="485"/>
      <c r="AE84" s="485"/>
      <c r="AF84" s="486"/>
      <c r="AG84" s="448"/>
      <c r="AH84" s="449"/>
      <c r="AI84" s="449"/>
      <c r="AJ84" s="449"/>
      <c r="AK84" s="450"/>
      <c r="AL84" s="431" t="s">
        <v>190</v>
      </c>
      <c r="AM84" s="209" t="s">
        <v>7</v>
      </c>
      <c r="AN84" s="211"/>
      <c r="AO84" s="439"/>
      <c r="AP84" s="439"/>
    </row>
    <row r="85" spans="2:42" ht="16.5" customHeight="1" thickBot="1">
      <c r="B85" s="336"/>
      <c r="C85" s="337"/>
      <c r="D85" s="337"/>
      <c r="E85" s="337"/>
      <c r="F85" s="338"/>
      <c r="G85" s="485"/>
      <c r="H85" s="485"/>
      <c r="I85" s="485"/>
      <c r="J85" s="485"/>
      <c r="K85" s="486"/>
      <c r="L85" s="448"/>
      <c r="M85" s="449"/>
      <c r="N85" s="449"/>
      <c r="O85" s="449"/>
      <c r="P85" s="450"/>
      <c r="Q85" s="432"/>
      <c r="R85" s="209" t="s">
        <v>196</v>
      </c>
      <c r="S85" s="211"/>
      <c r="T85" s="439"/>
      <c r="U85" s="439"/>
      <c r="W85" s="336"/>
      <c r="X85" s="337"/>
      <c r="Y85" s="337"/>
      <c r="Z85" s="337"/>
      <c r="AA85" s="338"/>
      <c r="AB85" s="485"/>
      <c r="AC85" s="485"/>
      <c r="AD85" s="485"/>
      <c r="AE85" s="485"/>
      <c r="AF85" s="486"/>
      <c r="AG85" s="448"/>
      <c r="AH85" s="449"/>
      <c r="AI85" s="449"/>
      <c r="AJ85" s="449"/>
      <c r="AK85" s="450"/>
      <c r="AL85" s="432"/>
      <c r="AM85" s="209" t="s">
        <v>196</v>
      </c>
      <c r="AN85" s="211"/>
      <c r="AO85" s="439"/>
      <c r="AP85" s="439"/>
    </row>
    <row r="86" spans="2:42" ht="13.5" customHeight="1" thickBot="1">
      <c r="B86" s="336"/>
      <c r="C86" s="337"/>
      <c r="D86" s="337"/>
      <c r="E86" s="337"/>
      <c r="F86" s="338"/>
      <c r="G86" s="485"/>
      <c r="H86" s="485"/>
      <c r="I86" s="485"/>
      <c r="J86" s="485"/>
      <c r="K86" s="486"/>
      <c r="L86" s="448"/>
      <c r="M86" s="449"/>
      <c r="N86" s="449"/>
      <c r="O86" s="449"/>
      <c r="P86" s="450"/>
      <c r="Q86" s="207" t="s">
        <v>173</v>
      </c>
      <c r="R86" s="209" t="s">
        <v>28</v>
      </c>
      <c r="S86" s="211"/>
      <c r="T86" s="439"/>
      <c r="U86" s="439"/>
      <c r="W86" s="336"/>
      <c r="X86" s="337"/>
      <c r="Y86" s="337"/>
      <c r="Z86" s="337"/>
      <c r="AA86" s="338"/>
      <c r="AB86" s="485"/>
      <c r="AC86" s="485"/>
      <c r="AD86" s="485"/>
      <c r="AE86" s="485"/>
      <c r="AF86" s="486"/>
      <c r="AG86" s="448"/>
      <c r="AH86" s="449"/>
      <c r="AI86" s="449"/>
      <c r="AJ86" s="449"/>
      <c r="AK86" s="450"/>
      <c r="AL86" s="207" t="s">
        <v>56</v>
      </c>
      <c r="AM86" s="209" t="s">
        <v>28</v>
      </c>
      <c r="AN86" s="211"/>
      <c r="AO86" s="439"/>
      <c r="AP86" s="439"/>
    </row>
    <row r="87" spans="2:42" ht="12.75" customHeight="1">
      <c r="B87" s="336"/>
      <c r="C87" s="337"/>
      <c r="D87" s="337"/>
      <c r="E87" s="337"/>
      <c r="F87" s="338"/>
      <c r="G87" s="485"/>
      <c r="H87" s="485"/>
      <c r="I87" s="485"/>
      <c r="J87" s="485"/>
      <c r="K87" s="486"/>
      <c r="L87" s="448"/>
      <c r="M87" s="449"/>
      <c r="N87" s="449"/>
      <c r="O87" s="449"/>
      <c r="P87" s="450"/>
      <c r="Q87" s="339" t="s">
        <v>191</v>
      </c>
      <c r="R87" s="209" t="s">
        <v>13</v>
      </c>
      <c r="S87" s="211"/>
      <c r="T87" s="439"/>
      <c r="U87" s="439"/>
      <c r="W87" s="336"/>
      <c r="X87" s="337"/>
      <c r="Y87" s="337"/>
      <c r="Z87" s="337"/>
      <c r="AA87" s="338"/>
      <c r="AB87" s="485"/>
      <c r="AC87" s="485"/>
      <c r="AD87" s="485"/>
      <c r="AE87" s="485"/>
      <c r="AF87" s="486"/>
      <c r="AG87" s="448"/>
      <c r="AH87" s="449"/>
      <c r="AI87" s="449"/>
      <c r="AJ87" s="449"/>
      <c r="AK87" s="450"/>
      <c r="AL87" s="339" t="s">
        <v>191</v>
      </c>
      <c r="AM87" s="209" t="s">
        <v>13</v>
      </c>
      <c r="AN87" s="211"/>
      <c r="AO87" s="439"/>
      <c r="AP87" s="439"/>
    </row>
    <row r="88" spans="2:42" ht="18" customHeight="1" thickBot="1">
      <c r="B88" s="336"/>
      <c r="C88" s="337"/>
      <c r="D88" s="337"/>
      <c r="E88" s="337"/>
      <c r="F88" s="338"/>
      <c r="G88" s="485"/>
      <c r="H88" s="485"/>
      <c r="I88" s="485"/>
      <c r="J88" s="485"/>
      <c r="K88" s="486"/>
      <c r="L88" s="451"/>
      <c r="M88" s="452"/>
      <c r="N88" s="452"/>
      <c r="O88" s="452"/>
      <c r="P88" s="453"/>
      <c r="Q88" s="340"/>
      <c r="R88" s="209"/>
      <c r="S88" s="211"/>
      <c r="T88" s="439"/>
      <c r="U88" s="439"/>
      <c r="W88" s="336"/>
      <c r="X88" s="337"/>
      <c r="Y88" s="337"/>
      <c r="Z88" s="337"/>
      <c r="AA88" s="338"/>
      <c r="AB88" s="485"/>
      <c r="AC88" s="485"/>
      <c r="AD88" s="485"/>
      <c r="AE88" s="485"/>
      <c r="AF88" s="486"/>
      <c r="AG88" s="451"/>
      <c r="AH88" s="452"/>
      <c r="AI88" s="452"/>
      <c r="AJ88" s="452"/>
      <c r="AK88" s="453"/>
      <c r="AL88" s="340"/>
      <c r="AM88" s="209"/>
      <c r="AN88" s="211"/>
      <c r="AO88" s="439"/>
      <c r="AP88" s="439"/>
    </row>
    <row r="89" spans="2:42" s="212" customFormat="1" ht="23.25" customHeight="1" thickBot="1">
      <c r="B89" s="423" t="s">
        <v>166</v>
      </c>
      <c r="C89" s="424"/>
      <c r="D89" s="424"/>
      <c r="E89" s="424"/>
      <c r="F89" s="424"/>
      <c r="G89" s="424"/>
      <c r="H89" s="424"/>
      <c r="I89" s="424"/>
      <c r="J89" s="424"/>
      <c r="K89" s="424"/>
      <c r="L89" s="424"/>
      <c r="M89" s="424"/>
      <c r="N89" s="424"/>
      <c r="O89" s="424"/>
      <c r="P89" s="424"/>
      <c r="Q89" s="424"/>
      <c r="R89" s="425"/>
      <c r="T89" s="430"/>
      <c r="U89" s="430"/>
      <c r="W89" s="423" t="s">
        <v>166</v>
      </c>
      <c r="X89" s="424"/>
      <c r="Y89" s="424"/>
      <c r="Z89" s="424"/>
      <c r="AA89" s="424"/>
      <c r="AB89" s="424"/>
      <c r="AC89" s="424"/>
      <c r="AD89" s="424"/>
      <c r="AE89" s="424"/>
      <c r="AF89" s="424"/>
      <c r="AG89" s="424"/>
      <c r="AH89" s="424"/>
      <c r="AI89" s="424"/>
      <c r="AJ89" s="424"/>
      <c r="AK89" s="424"/>
      <c r="AL89" s="424"/>
      <c r="AM89" s="425"/>
      <c r="AO89" s="430"/>
      <c r="AP89" s="430"/>
    </row>
    <row r="90" spans="2:42" s="212" customFormat="1" ht="12.75">
      <c r="B90" s="2" t="str">
        <f>RFQ!B90</f>
        <v>SHAPE CORP REV 7/13/18</v>
      </c>
      <c r="C90" s="213"/>
      <c r="D90" s="213"/>
      <c r="E90" s="213"/>
      <c r="F90" s="213"/>
      <c r="G90" s="213"/>
      <c r="H90" s="213"/>
      <c r="I90" s="214"/>
      <c r="J90" s="215"/>
      <c r="K90" s="215"/>
      <c r="L90" s="215"/>
      <c r="M90" s="215"/>
      <c r="N90" s="215"/>
      <c r="O90" s="216"/>
      <c r="P90" s="217"/>
      <c r="Q90" s="218"/>
      <c r="R90" s="215"/>
      <c r="T90" s="439"/>
      <c r="U90" s="439"/>
      <c r="W90" s="213"/>
      <c r="X90" s="213"/>
      <c r="Y90" s="213"/>
      <c r="Z90" s="213"/>
      <c r="AA90" s="213"/>
      <c r="AB90" s="213"/>
      <c r="AC90" s="213"/>
      <c r="AD90" s="214"/>
      <c r="AE90" s="215"/>
      <c r="AF90" s="215"/>
      <c r="AG90" s="215"/>
      <c r="AH90" s="215"/>
      <c r="AI90" s="215"/>
      <c r="AJ90" s="216"/>
      <c r="AK90" s="217"/>
      <c r="AL90" s="218"/>
      <c r="AM90" s="215"/>
      <c r="AO90" s="439"/>
      <c r="AP90" s="439"/>
    </row>
    <row r="91" spans="2:42" s="212" customFormat="1" ht="12.75">
      <c r="B91" s="2" t="s">
        <v>216</v>
      </c>
      <c r="C91" s="219"/>
      <c r="D91" s="219"/>
      <c r="E91" s="219"/>
      <c r="F91" s="220"/>
      <c r="G91" s="220"/>
      <c r="H91" s="220"/>
      <c r="I91" s="221"/>
      <c r="J91" s="220"/>
      <c r="O91" s="219"/>
      <c r="P91" s="222"/>
      <c r="Q91" s="219"/>
      <c r="R91" s="22"/>
      <c r="T91" s="211"/>
      <c r="U91" s="211"/>
      <c r="W91" s="219"/>
      <c r="X91" s="219"/>
      <c r="Y91" s="219"/>
      <c r="Z91" s="219"/>
      <c r="AA91" s="220"/>
      <c r="AB91" s="220"/>
      <c r="AC91" s="220"/>
      <c r="AD91" s="221"/>
      <c r="AE91" s="220"/>
      <c r="AJ91" s="219"/>
      <c r="AK91" s="222"/>
      <c r="AL91" s="219"/>
      <c r="AM91" s="22"/>
      <c r="AO91" s="211"/>
      <c r="AP91" s="211"/>
    </row>
    <row r="92" spans="2:42" s="212" customFormat="1" ht="12.75">
      <c r="B92" s="219"/>
      <c r="C92" s="22"/>
      <c r="D92" s="22"/>
      <c r="E92" s="22"/>
      <c r="F92" s="223"/>
      <c r="G92" s="223"/>
      <c r="H92" s="220"/>
      <c r="I92" s="220"/>
      <c r="J92" s="220"/>
      <c r="K92" s="220"/>
      <c r="L92" s="220"/>
      <c r="M92" s="220"/>
      <c r="T92" s="211"/>
      <c r="U92" s="211"/>
      <c r="W92" s="219"/>
      <c r="X92" s="22"/>
      <c r="Y92" s="22"/>
      <c r="Z92" s="22"/>
      <c r="AA92" s="223"/>
      <c r="AB92" s="223"/>
      <c r="AC92" s="220"/>
      <c r="AD92" s="220"/>
      <c r="AE92" s="220"/>
      <c r="AF92" s="220"/>
      <c r="AG92" s="220"/>
      <c r="AH92" s="220"/>
      <c r="AO92" s="211"/>
      <c r="AP92" s="211"/>
    </row>
    <row r="93" spans="2:42" s="212" customFormat="1" ht="12.75">
      <c r="B93" s="219"/>
      <c r="C93" s="22"/>
      <c r="D93" s="22"/>
      <c r="E93" s="22"/>
      <c r="F93" s="219"/>
      <c r="G93" s="219"/>
      <c r="H93" s="219"/>
      <c r="I93" s="220"/>
      <c r="J93" s="220"/>
      <c r="K93" s="220"/>
      <c r="L93" s="220"/>
      <c r="M93" s="220"/>
      <c r="N93" s="3"/>
      <c r="T93" s="211"/>
      <c r="U93" s="211"/>
      <c r="W93" s="219"/>
      <c r="X93" s="22"/>
      <c r="Y93" s="22"/>
      <c r="Z93" s="22"/>
      <c r="AA93" s="219"/>
      <c r="AB93" s="219"/>
      <c r="AC93" s="219"/>
      <c r="AD93" s="220"/>
      <c r="AE93" s="220"/>
      <c r="AF93" s="220"/>
      <c r="AG93" s="220"/>
      <c r="AH93" s="220"/>
      <c r="AI93" s="3"/>
      <c r="AO93" s="211"/>
      <c r="AP93" s="211"/>
    </row>
    <row r="94" spans="2:42" s="212" customFormat="1" ht="12.75">
      <c r="B94" s="219"/>
      <c r="C94" s="22"/>
      <c r="D94" s="22"/>
      <c r="E94" s="22"/>
      <c r="F94" s="219"/>
      <c r="G94" s="219"/>
      <c r="H94" s="219"/>
      <c r="I94" s="220"/>
      <c r="J94" s="220"/>
      <c r="K94" s="220"/>
      <c r="L94" s="220"/>
      <c r="M94" s="220"/>
      <c r="N94" s="220"/>
      <c r="O94" s="220"/>
      <c r="P94" s="220"/>
      <c r="Q94" s="220"/>
      <c r="R94" s="224"/>
      <c r="T94" s="211"/>
      <c r="U94" s="211"/>
      <c r="W94" s="219"/>
      <c r="X94" s="22"/>
      <c r="Y94" s="22"/>
      <c r="Z94" s="22"/>
      <c r="AA94" s="219"/>
      <c r="AB94" s="219"/>
      <c r="AC94" s="219"/>
      <c r="AD94" s="220"/>
      <c r="AE94" s="220"/>
      <c r="AF94" s="220"/>
      <c r="AG94" s="220"/>
      <c r="AH94" s="220"/>
      <c r="AI94" s="220"/>
      <c r="AJ94" s="220"/>
      <c r="AK94" s="220"/>
      <c r="AL94" s="220"/>
      <c r="AM94" s="224"/>
      <c r="AO94" s="211"/>
      <c r="AP94" s="211"/>
    </row>
    <row r="95" spans="2:42" s="212" customFormat="1" ht="12.75">
      <c r="B95" s="219"/>
      <c r="C95" s="22"/>
      <c r="D95" s="22"/>
      <c r="E95" s="22"/>
      <c r="F95" s="220"/>
      <c r="G95" s="220"/>
      <c r="H95" s="219"/>
      <c r="I95" s="220"/>
      <c r="J95" s="220"/>
      <c r="K95" s="220"/>
      <c r="L95" s="220"/>
      <c r="M95" s="220"/>
      <c r="N95" s="220"/>
      <c r="O95" s="220"/>
      <c r="P95" s="220"/>
      <c r="Q95" s="220"/>
      <c r="R95" s="224"/>
      <c r="T95" s="211"/>
      <c r="U95" s="211"/>
      <c r="W95" s="219"/>
      <c r="X95" s="22"/>
      <c r="Y95" s="22"/>
      <c r="Z95" s="22"/>
      <c r="AA95" s="220"/>
      <c r="AB95" s="220"/>
      <c r="AC95" s="219"/>
      <c r="AD95" s="220"/>
      <c r="AE95" s="220"/>
      <c r="AF95" s="220"/>
      <c r="AG95" s="220"/>
      <c r="AH95" s="220"/>
      <c r="AI95" s="220"/>
      <c r="AJ95" s="220"/>
      <c r="AK95" s="220"/>
      <c r="AL95" s="220"/>
      <c r="AM95" s="224"/>
      <c r="AO95" s="211"/>
      <c r="AP95" s="211"/>
    </row>
    <row r="96" spans="2:42" s="212" customFormat="1" ht="12.75">
      <c r="B96" s="219"/>
      <c r="C96" s="22"/>
      <c r="D96" s="22"/>
      <c r="E96" s="22"/>
      <c r="F96" s="220"/>
      <c r="G96" s="220"/>
      <c r="H96" s="220"/>
      <c r="I96" s="219"/>
      <c r="J96" s="219"/>
      <c r="K96" s="219"/>
      <c r="L96" s="219"/>
      <c r="M96" s="219"/>
      <c r="N96" s="219"/>
      <c r="O96" s="220"/>
      <c r="P96" s="220"/>
      <c r="Q96" s="220"/>
      <c r="R96" s="224"/>
      <c r="T96" s="211"/>
      <c r="U96" s="211"/>
      <c r="W96" s="219"/>
      <c r="X96" s="22"/>
      <c r="Y96" s="22"/>
      <c r="Z96" s="22"/>
      <c r="AA96" s="220"/>
      <c r="AB96" s="220"/>
      <c r="AC96" s="220"/>
      <c r="AD96" s="219"/>
      <c r="AE96" s="219"/>
      <c r="AF96" s="219"/>
      <c r="AG96" s="219"/>
      <c r="AH96" s="219"/>
      <c r="AI96" s="219"/>
      <c r="AJ96" s="220"/>
      <c r="AK96" s="220"/>
      <c r="AL96" s="220"/>
      <c r="AM96" s="224"/>
      <c r="AO96" s="211"/>
      <c r="AP96" s="211"/>
    </row>
    <row r="97" spans="2:42" s="212" customFormat="1" ht="12.75">
      <c r="B97" s="219"/>
      <c r="C97" s="22"/>
      <c r="D97" s="22"/>
      <c r="E97" s="22"/>
      <c r="F97" s="220"/>
      <c r="G97" s="220"/>
      <c r="H97" s="220"/>
      <c r="I97" s="219"/>
      <c r="J97" s="219"/>
      <c r="K97" s="219"/>
      <c r="L97" s="219"/>
      <c r="M97" s="219"/>
      <c r="N97" s="22"/>
      <c r="O97" s="219"/>
      <c r="P97" s="220"/>
      <c r="Q97" s="225"/>
      <c r="R97" s="224"/>
      <c r="T97" s="211"/>
      <c r="U97" s="211"/>
      <c r="W97" s="219"/>
      <c r="X97" s="22"/>
      <c r="Y97" s="22"/>
      <c r="Z97" s="22"/>
      <c r="AA97" s="220"/>
      <c r="AB97" s="220"/>
      <c r="AC97" s="220"/>
      <c r="AD97" s="219"/>
      <c r="AE97" s="219"/>
      <c r="AF97" s="219"/>
      <c r="AG97" s="219"/>
      <c r="AH97" s="219"/>
      <c r="AI97" s="22"/>
      <c r="AJ97" s="219"/>
      <c r="AK97" s="220"/>
      <c r="AL97" s="225"/>
      <c r="AM97" s="224"/>
      <c r="AO97" s="211"/>
      <c r="AP97" s="211"/>
    </row>
    <row r="98" spans="2:42" ht="12.75">
      <c r="B98" s="219"/>
      <c r="C98" s="219"/>
      <c r="D98" s="219"/>
      <c r="E98" s="219"/>
      <c r="F98" s="220"/>
      <c r="G98" s="220"/>
      <c r="H98" s="220"/>
      <c r="I98" s="219"/>
      <c r="J98" s="219"/>
      <c r="K98" s="219"/>
      <c r="L98" s="219"/>
      <c r="M98" s="219"/>
      <c r="N98" s="219"/>
      <c r="O98" s="219"/>
      <c r="P98" s="219"/>
      <c r="Q98" s="219"/>
      <c r="R98" s="226"/>
      <c r="T98" s="4"/>
      <c r="U98" s="4"/>
      <c r="W98" s="219"/>
      <c r="X98" s="219"/>
      <c r="Y98" s="219"/>
      <c r="Z98" s="219"/>
      <c r="AA98" s="220"/>
      <c r="AB98" s="220"/>
      <c r="AC98" s="220"/>
      <c r="AD98" s="219"/>
      <c r="AE98" s="219"/>
      <c r="AF98" s="219"/>
      <c r="AG98" s="219"/>
      <c r="AH98" s="219"/>
      <c r="AI98" s="219"/>
      <c r="AJ98" s="219"/>
      <c r="AK98" s="219"/>
      <c r="AL98" s="219"/>
      <c r="AM98" s="226"/>
      <c r="AO98" s="4"/>
      <c r="AP98" s="4"/>
    </row>
    <row r="99" spans="2:42" ht="12.75">
      <c r="B99" s="219"/>
      <c r="C99" s="22"/>
      <c r="D99" s="22"/>
      <c r="E99" s="22"/>
      <c r="F99" s="220"/>
      <c r="G99" s="220"/>
      <c r="H99" s="220"/>
      <c r="I99" s="220"/>
      <c r="J99" s="220"/>
      <c r="K99" s="220"/>
      <c r="L99" s="220"/>
      <c r="M99" s="220"/>
      <c r="N99" s="220"/>
      <c r="O99" s="22"/>
      <c r="P99" s="219"/>
      <c r="Q99" s="22"/>
      <c r="R99" s="224"/>
      <c r="T99" s="4"/>
      <c r="U99" s="4"/>
      <c r="W99" s="219"/>
      <c r="X99" s="22"/>
      <c r="Y99" s="22"/>
      <c r="Z99" s="22"/>
      <c r="AA99" s="220"/>
      <c r="AB99" s="220"/>
      <c r="AC99" s="220"/>
      <c r="AD99" s="220"/>
      <c r="AE99" s="220"/>
      <c r="AF99" s="220"/>
      <c r="AG99" s="220"/>
      <c r="AH99" s="220"/>
      <c r="AI99" s="220"/>
      <c r="AJ99" s="22"/>
      <c r="AK99" s="219"/>
      <c r="AL99" s="22"/>
      <c r="AM99" s="224"/>
      <c r="AO99" s="4"/>
      <c r="AP99" s="4"/>
    </row>
    <row r="100" spans="2:42" ht="12.75">
      <c r="B100" s="219"/>
      <c r="C100" s="22"/>
      <c r="D100" s="22"/>
      <c r="E100" s="22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"/>
      <c r="Q100" s="220"/>
      <c r="R100" s="224"/>
      <c r="T100" s="4"/>
      <c r="U100" s="4"/>
      <c r="W100" s="219"/>
      <c r="X100" s="22"/>
      <c r="Y100" s="22"/>
      <c r="Z100" s="22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"/>
      <c r="AL100" s="220"/>
      <c r="AM100" s="224"/>
      <c r="AO100" s="4"/>
      <c r="AP100" s="4"/>
    </row>
    <row r="101" spans="2:42" ht="12.75">
      <c r="B101" s="219"/>
      <c r="C101" s="22"/>
      <c r="D101" s="22"/>
      <c r="E101" s="22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4"/>
      <c r="T101" s="4"/>
      <c r="U101" s="4"/>
      <c r="W101" s="219"/>
      <c r="X101" s="22"/>
      <c r="Y101" s="22"/>
      <c r="Z101" s="22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4"/>
      <c r="AO101" s="4"/>
      <c r="AP101" s="4"/>
    </row>
    <row r="102" spans="2:42" ht="12.75">
      <c r="B102" s="219"/>
      <c r="C102" s="22"/>
      <c r="D102" s="22"/>
      <c r="E102" s="22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4"/>
      <c r="T102" s="4"/>
      <c r="U102" s="4"/>
      <c r="W102" s="219"/>
      <c r="X102" s="22"/>
      <c r="Y102" s="22"/>
      <c r="Z102" s="22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4"/>
      <c r="AO102" s="4"/>
      <c r="AP102" s="4"/>
    </row>
    <row r="103" spans="2:42" ht="12.75">
      <c r="B103" s="219"/>
      <c r="C103" s="22"/>
      <c r="D103" s="22"/>
      <c r="E103" s="22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4"/>
      <c r="T103" s="4"/>
      <c r="U103" s="4"/>
      <c r="W103" s="219"/>
      <c r="X103" s="22"/>
      <c r="Y103" s="22"/>
      <c r="Z103" s="22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4"/>
      <c r="AO103" s="4"/>
      <c r="AP103" s="4"/>
    </row>
    <row r="104" spans="2:42" ht="12.75">
      <c r="B104" s="219"/>
      <c r="C104" s="22"/>
      <c r="D104" s="22"/>
      <c r="E104" s="22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4"/>
      <c r="T104" s="4"/>
      <c r="U104" s="4"/>
      <c r="W104" s="219"/>
      <c r="X104" s="22"/>
      <c r="Y104" s="22"/>
      <c r="Z104" s="22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4"/>
      <c r="AO104" s="4"/>
      <c r="AP104" s="4"/>
    </row>
    <row r="105" spans="2:42" ht="12.75">
      <c r="B105" s="219"/>
      <c r="C105" s="22"/>
      <c r="D105" s="22"/>
      <c r="E105" s="22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4"/>
      <c r="T105" s="4"/>
      <c r="U105" s="4"/>
      <c r="W105" s="219"/>
      <c r="X105" s="22"/>
      <c r="Y105" s="22"/>
      <c r="Z105" s="22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4"/>
      <c r="AO105" s="4"/>
      <c r="AP105" s="4"/>
    </row>
    <row r="106" spans="2:42" ht="12.75">
      <c r="B106" s="219"/>
      <c r="C106" s="22"/>
      <c r="D106" s="22"/>
      <c r="E106" s="22"/>
      <c r="F106" s="223"/>
      <c r="G106" s="223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4"/>
      <c r="T106" s="4"/>
      <c r="U106" s="4"/>
      <c r="W106" s="219"/>
      <c r="X106" s="22"/>
      <c r="Y106" s="22"/>
      <c r="Z106" s="22"/>
      <c r="AA106" s="223"/>
      <c r="AB106" s="223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220"/>
      <c r="AM106" s="224"/>
      <c r="AO106" s="4"/>
      <c r="AP106" s="4"/>
    </row>
    <row r="107" spans="2:42" ht="12.75">
      <c r="B107" s="219"/>
      <c r="C107" s="22"/>
      <c r="D107" s="22"/>
      <c r="E107" s="22"/>
      <c r="F107" s="223"/>
      <c r="G107" s="223"/>
      <c r="H107" s="219"/>
      <c r="I107" s="220"/>
      <c r="J107" s="220"/>
      <c r="K107" s="220"/>
      <c r="L107" s="220"/>
      <c r="M107" s="220"/>
      <c r="N107" s="220"/>
      <c r="O107" s="220"/>
      <c r="P107" s="220"/>
      <c r="Q107" s="220"/>
      <c r="R107" s="224"/>
      <c r="T107" s="4"/>
      <c r="U107" s="4"/>
      <c r="W107" s="219"/>
      <c r="X107" s="22"/>
      <c r="Y107" s="22"/>
      <c r="Z107" s="22"/>
      <c r="AA107" s="223"/>
      <c r="AB107" s="223"/>
      <c r="AC107" s="219"/>
      <c r="AD107" s="220"/>
      <c r="AE107" s="220"/>
      <c r="AF107" s="220"/>
      <c r="AG107" s="220"/>
      <c r="AH107" s="220"/>
      <c r="AI107" s="220"/>
      <c r="AJ107" s="220"/>
      <c r="AK107" s="220"/>
      <c r="AL107" s="220"/>
      <c r="AM107" s="224"/>
      <c r="AO107" s="4"/>
      <c r="AP107" s="4"/>
    </row>
    <row r="108" spans="2:42" ht="12.75">
      <c r="B108" s="219"/>
      <c r="C108" s="219"/>
      <c r="D108" s="219"/>
      <c r="E108" s="219"/>
      <c r="F108" s="219"/>
      <c r="G108" s="219"/>
      <c r="H108" s="219"/>
      <c r="I108" s="220"/>
      <c r="J108" s="220"/>
      <c r="K108" s="220"/>
      <c r="L108" s="220"/>
      <c r="M108" s="220"/>
      <c r="N108" s="220"/>
      <c r="O108" s="220"/>
      <c r="P108" s="220"/>
      <c r="Q108" s="220"/>
      <c r="R108" s="224"/>
      <c r="T108" s="4"/>
      <c r="U108" s="4"/>
      <c r="W108" s="219"/>
      <c r="X108" s="219"/>
      <c r="Y108" s="219"/>
      <c r="Z108" s="219"/>
      <c r="AA108" s="219"/>
      <c r="AB108" s="219"/>
      <c r="AC108" s="219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4"/>
      <c r="AO108" s="4"/>
      <c r="AP108" s="4"/>
    </row>
    <row r="109" spans="2:42" ht="12.75">
      <c r="B109" s="219"/>
      <c r="C109" s="219"/>
      <c r="D109" s="219"/>
      <c r="E109" s="219"/>
      <c r="F109" s="220"/>
      <c r="G109" s="220"/>
      <c r="H109" s="219"/>
      <c r="I109" s="220"/>
      <c r="J109" s="220"/>
      <c r="K109" s="220"/>
      <c r="L109" s="220"/>
      <c r="M109" s="220"/>
      <c r="N109" s="220"/>
      <c r="O109" s="220"/>
      <c r="P109" s="220"/>
      <c r="Q109" s="220"/>
      <c r="R109" s="224"/>
      <c r="T109" s="4"/>
      <c r="U109" s="4"/>
      <c r="W109" s="219"/>
      <c r="X109" s="219"/>
      <c r="Y109" s="219"/>
      <c r="Z109" s="219"/>
      <c r="AA109" s="220"/>
      <c r="AB109" s="220"/>
      <c r="AC109" s="219"/>
      <c r="AD109" s="220"/>
      <c r="AE109" s="220"/>
      <c r="AF109" s="220"/>
      <c r="AG109" s="220"/>
      <c r="AH109" s="220"/>
      <c r="AI109" s="220"/>
      <c r="AJ109" s="220"/>
      <c r="AK109" s="220"/>
      <c r="AL109" s="220"/>
      <c r="AM109" s="224"/>
      <c r="AO109" s="4"/>
      <c r="AP109" s="4"/>
    </row>
    <row r="110" spans="2:42" ht="12.75">
      <c r="B110" s="219"/>
      <c r="C110" s="219"/>
      <c r="D110" s="219"/>
      <c r="E110" s="219"/>
      <c r="F110" s="220"/>
      <c r="G110" s="220"/>
      <c r="H110" s="220"/>
      <c r="I110" s="219"/>
      <c r="J110" s="219"/>
      <c r="K110" s="219"/>
      <c r="L110" s="219"/>
      <c r="M110" s="219"/>
      <c r="N110" s="219"/>
      <c r="O110" s="220"/>
      <c r="P110" s="220"/>
      <c r="Q110" s="220"/>
      <c r="R110" s="224"/>
      <c r="T110" s="4"/>
      <c r="U110" s="4"/>
      <c r="W110" s="219"/>
      <c r="X110" s="219"/>
      <c r="Y110" s="219"/>
      <c r="Z110" s="219"/>
      <c r="AA110" s="220"/>
      <c r="AB110" s="220"/>
      <c r="AC110" s="220"/>
      <c r="AD110" s="219"/>
      <c r="AE110" s="219"/>
      <c r="AF110" s="219"/>
      <c r="AG110" s="219"/>
      <c r="AH110" s="219"/>
      <c r="AI110" s="219"/>
      <c r="AJ110" s="220"/>
      <c r="AK110" s="220"/>
      <c r="AL110" s="220"/>
      <c r="AM110" s="224"/>
      <c r="AO110" s="4"/>
      <c r="AP110" s="4"/>
    </row>
    <row r="111" spans="2:42" ht="12.75">
      <c r="B111" s="219"/>
      <c r="C111" s="219"/>
      <c r="D111" s="219"/>
      <c r="E111" s="219"/>
      <c r="F111" s="220"/>
      <c r="G111" s="220"/>
      <c r="H111" s="220"/>
      <c r="I111" s="219"/>
      <c r="J111" s="219"/>
      <c r="K111" s="219"/>
      <c r="L111" s="219"/>
      <c r="M111" s="219"/>
      <c r="N111" s="22"/>
      <c r="O111" s="219"/>
      <c r="P111" s="220"/>
      <c r="Q111" s="225"/>
      <c r="R111" s="224"/>
      <c r="T111" s="4"/>
      <c r="U111" s="4"/>
      <c r="W111" s="219"/>
      <c r="X111" s="219"/>
      <c r="Y111" s="219"/>
      <c r="Z111" s="219"/>
      <c r="AA111" s="220"/>
      <c r="AB111" s="220"/>
      <c r="AC111" s="220"/>
      <c r="AD111" s="219"/>
      <c r="AE111" s="219"/>
      <c r="AF111" s="219"/>
      <c r="AG111" s="219"/>
      <c r="AH111" s="219"/>
      <c r="AI111" s="22"/>
      <c r="AJ111" s="219"/>
      <c r="AK111" s="220"/>
      <c r="AL111" s="225"/>
      <c r="AM111" s="224"/>
      <c r="AO111" s="4"/>
      <c r="AP111" s="4"/>
    </row>
    <row r="112" spans="2:42" ht="12.75">
      <c r="B112" s="219"/>
      <c r="C112" s="219"/>
      <c r="D112" s="219"/>
      <c r="E112" s="219"/>
      <c r="F112" s="220"/>
      <c r="G112" s="220"/>
      <c r="H112" s="220"/>
      <c r="I112" s="219"/>
      <c r="J112" s="219"/>
      <c r="K112" s="219"/>
      <c r="L112" s="219"/>
      <c r="M112" s="219"/>
      <c r="N112" s="219"/>
      <c r="O112" s="219"/>
      <c r="P112" s="219"/>
      <c r="Q112" s="219"/>
      <c r="R112" s="226"/>
      <c r="T112" s="4"/>
      <c r="U112" s="4"/>
      <c r="W112" s="219"/>
      <c r="X112" s="219"/>
      <c r="Y112" s="219"/>
      <c r="Z112" s="219"/>
      <c r="AA112" s="220"/>
      <c r="AB112" s="220"/>
      <c r="AC112" s="220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26"/>
      <c r="AO112" s="4"/>
      <c r="AP112" s="4"/>
    </row>
    <row r="113" spans="2:42" ht="12.75">
      <c r="B113" s="219"/>
      <c r="C113" s="22"/>
      <c r="D113" s="22"/>
      <c r="E113" s="22"/>
      <c r="F113" s="223"/>
      <c r="G113" s="223"/>
      <c r="H113" s="220"/>
      <c r="I113" s="220"/>
      <c r="J113" s="220"/>
      <c r="K113" s="220"/>
      <c r="L113" s="220"/>
      <c r="M113" s="220"/>
      <c r="N113" s="220"/>
      <c r="O113" s="22"/>
      <c r="P113" s="219"/>
      <c r="Q113" s="22"/>
      <c r="R113" s="224"/>
      <c r="T113" s="4"/>
      <c r="U113" s="4"/>
      <c r="W113" s="219"/>
      <c r="X113" s="22"/>
      <c r="Y113" s="22"/>
      <c r="Z113" s="22"/>
      <c r="AA113" s="223"/>
      <c r="AB113" s="223"/>
      <c r="AC113" s="220"/>
      <c r="AD113" s="220"/>
      <c r="AE113" s="220"/>
      <c r="AF113" s="220"/>
      <c r="AG113" s="220"/>
      <c r="AH113" s="220"/>
      <c r="AI113" s="220"/>
      <c r="AJ113" s="22"/>
      <c r="AK113" s="219"/>
      <c r="AL113" s="22"/>
      <c r="AM113" s="224"/>
      <c r="AO113" s="4"/>
      <c r="AP113" s="4"/>
    </row>
    <row r="114" spans="2:42" ht="12.75">
      <c r="B114" s="219"/>
      <c r="C114" s="22"/>
      <c r="D114" s="22"/>
      <c r="E114" s="22"/>
      <c r="F114" s="223"/>
      <c r="G114" s="223"/>
      <c r="H114" s="219"/>
      <c r="I114" s="220"/>
      <c r="J114" s="220"/>
      <c r="K114" s="220"/>
      <c r="L114" s="220"/>
      <c r="M114" s="220"/>
      <c r="N114" s="220"/>
      <c r="O114" s="227"/>
      <c r="P114" s="22"/>
      <c r="Q114" s="227"/>
      <c r="R114" s="224"/>
      <c r="T114" s="4"/>
      <c r="U114" s="4"/>
      <c r="W114" s="219"/>
      <c r="X114" s="22"/>
      <c r="Y114" s="22"/>
      <c r="Z114" s="22"/>
      <c r="AA114" s="223"/>
      <c r="AB114" s="223"/>
      <c r="AC114" s="219"/>
      <c r="AD114" s="220"/>
      <c r="AE114" s="220"/>
      <c r="AF114" s="220"/>
      <c r="AG114" s="220"/>
      <c r="AH114" s="220"/>
      <c r="AI114" s="220"/>
      <c r="AJ114" s="227"/>
      <c r="AK114" s="22"/>
      <c r="AL114" s="227"/>
      <c r="AM114" s="224"/>
      <c r="AO114" s="4"/>
      <c r="AP114" s="4"/>
    </row>
    <row r="115" spans="2:42" ht="12.75">
      <c r="B115" s="219"/>
      <c r="C115" s="22"/>
      <c r="D115" s="22"/>
      <c r="E115" s="22"/>
      <c r="F115" s="219"/>
      <c r="G115" s="219"/>
      <c r="H115" s="219"/>
      <c r="I115" s="220"/>
      <c r="J115" s="220"/>
      <c r="K115" s="220"/>
      <c r="L115" s="220"/>
      <c r="M115" s="220"/>
      <c r="N115" s="220"/>
      <c r="O115" s="227"/>
      <c r="P115" s="227"/>
      <c r="Q115" s="227"/>
      <c r="R115" s="224"/>
      <c r="T115" s="4"/>
      <c r="U115" s="4"/>
      <c r="W115" s="219"/>
      <c r="X115" s="22"/>
      <c r="Y115" s="22"/>
      <c r="Z115" s="22"/>
      <c r="AA115" s="219"/>
      <c r="AB115" s="219"/>
      <c r="AC115" s="219"/>
      <c r="AD115" s="220"/>
      <c r="AE115" s="220"/>
      <c r="AF115" s="220"/>
      <c r="AG115" s="220"/>
      <c r="AH115" s="220"/>
      <c r="AI115" s="220"/>
      <c r="AJ115" s="227"/>
      <c r="AK115" s="227"/>
      <c r="AL115" s="227"/>
      <c r="AM115" s="224"/>
      <c r="AO115" s="4"/>
      <c r="AP115" s="4"/>
    </row>
    <row r="116" spans="2:42" ht="12.75">
      <c r="B116" s="219"/>
      <c r="C116" s="22"/>
      <c r="D116" s="22"/>
      <c r="E116" s="22"/>
      <c r="F116" s="220"/>
      <c r="G116" s="220"/>
      <c r="H116" s="219"/>
      <c r="I116" s="220"/>
      <c r="J116" s="220"/>
      <c r="K116" s="220"/>
      <c r="L116" s="220"/>
      <c r="M116" s="220"/>
      <c r="N116" s="220"/>
      <c r="O116" s="227"/>
      <c r="P116" s="227"/>
      <c r="Q116" s="227"/>
      <c r="R116" s="224"/>
      <c r="T116" s="4"/>
      <c r="U116" s="4"/>
      <c r="W116" s="219"/>
      <c r="X116" s="22"/>
      <c r="Y116" s="22"/>
      <c r="Z116" s="22"/>
      <c r="AA116" s="220"/>
      <c r="AB116" s="220"/>
      <c r="AC116" s="219"/>
      <c r="AD116" s="220"/>
      <c r="AE116" s="220"/>
      <c r="AF116" s="220"/>
      <c r="AG116" s="220"/>
      <c r="AH116" s="220"/>
      <c r="AI116" s="220"/>
      <c r="AJ116" s="227"/>
      <c r="AK116" s="227"/>
      <c r="AL116" s="227"/>
      <c r="AM116" s="224"/>
      <c r="AO116" s="4"/>
      <c r="AP116" s="4"/>
    </row>
    <row r="117" spans="2:42" ht="12.75">
      <c r="B117" s="219"/>
      <c r="C117" s="22"/>
      <c r="D117" s="22"/>
      <c r="E117" s="22"/>
      <c r="F117" s="220"/>
      <c r="G117" s="220"/>
      <c r="H117" s="220"/>
      <c r="I117" s="219"/>
      <c r="J117" s="219"/>
      <c r="K117" s="219"/>
      <c r="L117" s="219"/>
      <c r="M117" s="219"/>
      <c r="N117" s="219"/>
      <c r="O117" s="227"/>
      <c r="P117" s="227"/>
      <c r="Q117" s="227"/>
      <c r="R117" s="224"/>
      <c r="T117" s="4"/>
      <c r="U117" s="4"/>
      <c r="W117" s="219"/>
      <c r="X117" s="22"/>
      <c r="Y117" s="22"/>
      <c r="Z117" s="22"/>
      <c r="AA117" s="220"/>
      <c r="AB117" s="220"/>
      <c r="AC117" s="220"/>
      <c r="AD117" s="219"/>
      <c r="AE117" s="219"/>
      <c r="AF117" s="219"/>
      <c r="AG117" s="219"/>
      <c r="AH117" s="219"/>
      <c r="AI117" s="219"/>
      <c r="AJ117" s="227"/>
      <c r="AK117" s="227"/>
      <c r="AL117" s="227"/>
      <c r="AM117" s="224"/>
      <c r="AO117" s="4"/>
      <c r="AP117" s="4"/>
    </row>
    <row r="118" spans="2:42" ht="12.75">
      <c r="B118" s="219"/>
      <c r="C118" s="22"/>
      <c r="D118" s="22"/>
      <c r="E118" s="22"/>
      <c r="F118" s="220"/>
      <c r="G118" s="220"/>
      <c r="H118" s="220"/>
      <c r="I118" s="219"/>
      <c r="J118" s="219"/>
      <c r="K118" s="219"/>
      <c r="L118" s="219"/>
      <c r="M118" s="219"/>
      <c r="N118" s="219"/>
      <c r="O118" s="219"/>
      <c r="P118" s="227"/>
      <c r="Q118" s="228"/>
      <c r="R118" s="224"/>
      <c r="T118" s="4"/>
      <c r="U118" s="4"/>
      <c r="W118" s="219"/>
      <c r="X118" s="22"/>
      <c r="Y118" s="22"/>
      <c r="Z118" s="22"/>
      <c r="AA118" s="220"/>
      <c r="AB118" s="220"/>
      <c r="AC118" s="220"/>
      <c r="AD118" s="219"/>
      <c r="AE118" s="219"/>
      <c r="AF118" s="219"/>
      <c r="AG118" s="219"/>
      <c r="AH118" s="219"/>
      <c r="AI118" s="219"/>
      <c r="AJ118" s="219"/>
      <c r="AK118" s="227"/>
      <c r="AL118" s="228"/>
      <c r="AM118" s="224"/>
      <c r="AO118" s="4"/>
      <c r="AP118" s="4"/>
    </row>
    <row r="119" spans="2:42" ht="12.75">
      <c r="B119" s="219"/>
      <c r="C119" s="219"/>
      <c r="D119" s="219"/>
      <c r="E119" s="219"/>
      <c r="F119" s="220"/>
      <c r="G119" s="220"/>
      <c r="H119" s="220"/>
      <c r="I119" s="219"/>
      <c r="J119" s="219"/>
      <c r="K119" s="219"/>
      <c r="L119" s="219"/>
      <c r="M119" s="219"/>
      <c r="N119" s="219"/>
      <c r="O119" s="219"/>
      <c r="P119" s="219"/>
      <c r="Q119" s="229"/>
      <c r="R119" s="226"/>
      <c r="T119" s="4"/>
      <c r="U119" s="4"/>
      <c r="W119" s="219"/>
      <c r="X119" s="219"/>
      <c r="Y119" s="219"/>
      <c r="Z119" s="219"/>
      <c r="AA119" s="220"/>
      <c r="AB119" s="220"/>
      <c r="AC119" s="220"/>
      <c r="AD119" s="219"/>
      <c r="AE119" s="219"/>
      <c r="AF119" s="219"/>
      <c r="AG119" s="219"/>
      <c r="AH119" s="219"/>
      <c r="AI119" s="219"/>
      <c r="AJ119" s="219"/>
      <c r="AK119" s="219"/>
      <c r="AL119" s="229"/>
      <c r="AM119" s="226"/>
      <c r="AO119" s="4"/>
      <c r="AP119" s="4"/>
    </row>
    <row r="120" spans="2:42" ht="12.75">
      <c r="B120" s="219"/>
      <c r="C120" s="22"/>
      <c r="D120" s="22"/>
      <c r="E120" s="22"/>
      <c r="F120" s="220"/>
      <c r="G120" s="220"/>
      <c r="H120" s="220"/>
      <c r="I120" s="220"/>
      <c r="J120" s="220"/>
      <c r="K120" s="220"/>
      <c r="L120" s="220"/>
      <c r="M120" s="220"/>
      <c r="N120" s="220"/>
      <c r="O120" s="219"/>
      <c r="P120" s="219"/>
      <c r="Q120" s="22"/>
      <c r="R120" s="230"/>
      <c r="T120" s="4"/>
      <c r="U120" s="4"/>
      <c r="W120" s="219"/>
      <c r="X120" s="22"/>
      <c r="Y120" s="22"/>
      <c r="Z120" s="22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19"/>
      <c r="AK120" s="219"/>
      <c r="AL120" s="22"/>
      <c r="AM120" s="230"/>
      <c r="AO120" s="4"/>
      <c r="AP120" s="4"/>
    </row>
    <row r="121" spans="2:42" ht="12.75">
      <c r="B121" s="219"/>
      <c r="C121" s="22"/>
      <c r="D121" s="22"/>
      <c r="E121" s="22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"/>
      <c r="Q121" s="220"/>
      <c r="R121" s="230"/>
      <c r="T121" s="4"/>
      <c r="U121" s="4"/>
      <c r="W121" s="219"/>
      <c r="X121" s="22"/>
      <c r="Y121" s="22"/>
      <c r="Z121" s="22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"/>
      <c r="AL121" s="220"/>
      <c r="AM121" s="230"/>
      <c r="AO121" s="4"/>
      <c r="AP121" s="4"/>
    </row>
    <row r="122" spans="2:42" ht="12.75">
      <c r="B122" s="219"/>
      <c r="C122" s="22"/>
      <c r="D122" s="22"/>
      <c r="E122" s="22"/>
      <c r="F122" s="223"/>
      <c r="G122" s="223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30"/>
      <c r="T122" s="4"/>
      <c r="U122" s="4"/>
      <c r="W122" s="219"/>
      <c r="X122" s="22"/>
      <c r="Y122" s="22"/>
      <c r="Z122" s="22"/>
      <c r="AA122" s="223"/>
      <c r="AB122" s="223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30"/>
      <c r="AO122" s="4"/>
      <c r="AP122" s="4"/>
    </row>
    <row r="123" spans="2:42" ht="12.75">
      <c r="B123" s="219"/>
      <c r="C123" s="22"/>
      <c r="D123" s="22"/>
      <c r="E123" s="22"/>
      <c r="F123" s="219"/>
      <c r="G123" s="219"/>
      <c r="H123" s="219"/>
      <c r="I123" s="220"/>
      <c r="J123" s="220"/>
      <c r="K123" s="220"/>
      <c r="L123" s="220"/>
      <c r="M123" s="220"/>
      <c r="N123" s="220"/>
      <c r="O123" s="220"/>
      <c r="P123" s="220"/>
      <c r="Q123" s="220"/>
      <c r="R123" s="230"/>
      <c r="T123" s="4"/>
      <c r="U123" s="4"/>
      <c r="W123" s="219"/>
      <c r="X123" s="22"/>
      <c r="Y123" s="22"/>
      <c r="Z123" s="22"/>
      <c r="AA123" s="219"/>
      <c r="AB123" s="219"/>
      <c r="AC123" s="219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30"/>
      <c r="AO123" s="4"/>
      <c r="AP123" s="4"/>
    </row>
    <row r="124" spans="2:42" ht="12.75">
      <c r="B124" s="219"/>
      <c r="C124" s="22"/>
      <c r="D124" s="22"/>
      <c r="E124" s="22"/>
      <c r="F124" s="227"/>
      <c r="G124" s="227"/>
      <c r="H124" s="219"/>
      <c r="I124" s="220"/>
      <c r="J124" s="220"/>
      <c r="K124" s="220"/>
      <c r="L124" s="220"/>
      <c r="M124" s="220"/>
      <c r="N124" s="220"/>
      <c r="O124" s="220"/>
      <c r="P124" s="220"/>
      <c r="Q124" s="220"/>
      <c r="R124" s="230"/>
      <c r="T124" s="4"/>
      <c r="U124" s="4"/>
      <c r="W124" s="219"/>
      <c r="X124" s="22"/>
      <c r="Y124" s="22"/>
      <c r="Z124" s="22"/>
      <c r="AA124" s="227"/>
      <c r="AB124" s="227"/>
      <c r="AC124" s="219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30"/>
      <c r="AO124" s="4"/>
      <c r="AP124" s="4"/>
    </row>
    <row r="125" spans="2:42" ht="12.75">
      <c r="B125" s="219"/>
      <c r="C125" s="22"/>
      <c r="D125" s="22"/>
      <c r="E125" s="22"/>
      <c r="F125" s="227"/>
      <c r="G125" s="227"/>
      <c r="H125" s="219"/>
      <c r="I125" s="220"/>
      <c r="J125" s="220"/>
      <c r="K125" s="220"/>
      <c r="L125" s="220"/>
      <c r="M125" s="220"/>
      <c r="N125" s="220"/>
      <c r="O125" s="220"/>
      <c r="P125" s="220"/>
      <c r="Q125" s="220"/>
      <c r="R125" s="230"/>
      <c r="T125" s="4"/>
      <c r="U125" s="4"/>
      <c r="W125" s="219"/>
      <c r="X125" s="22"/>
      <c r="Y125" s="22"/>
      <c r="Z125" s="22"/>
      <c r="AA125" s="227"/>
      <c r="AB125" s="227"/>
      <c r="AC125" s="219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30"/>
      <c r="AO125" s="4"/>
      <c r="AP125" s="4"/>
    </row>
    <row r="126" spans="2:42" ht="12.75">
      <c r="B126" s="219"/>
      <c r="C126" s="22"/>
      <c r="D126" s="22"/>
      <c r="E126" s="22"/>
      <c r="F126" s="227"/>
      <c r="G126" s="227"/>
      <c r="H126" s="219"/>
      <c r="I126" s="219"/>
      <c r="J126" s="219"/>
      <c r="K126" s="219"/>
      <c r="L126" s="219"/>
      <c r="M126" s="219"/>
      <c r="N126" s="219"/>
      <c r="O126" s="220"/>
      <c r="P126" s="220"/>
      <c r="Q126" s="220"/>
      <c r="R126" s="224"/>
      <c r="T126" s="4"/>
      <c r="U126" s="4"/>
      <c r="W126" s="219"/>
      <c r="X126" s="22"/>
      <c r="Y126" s="22"/>
      <c r="Z126" s="22"/>
      <c r="AA126" s="227"/>
      <c r="AB126" s="227"/>
      <c r="AC126" s="219"/>
      <c r="AD126" s="219"/>
      <c r="AE126" s="219"/>
      <c r="AF126" s="219"/>
      <c r="AG126" s="219"/>
      <c r="AH126" s="219"/>
      <c r="AI126" s="219"/>
      <c r="AJ126" s="220"/>
      <c r="AK126" s="220"/>
      <c r="AL126" s="220"/>
      <c r="AM126" s="224"/>
      <c r="AO126" s="4"/>
      <c r="AP126" s="4"/>
    </row>
    <row r="127" spans="2:42" ht="12.75">
      <c r="B127" s="219"/>
      <c r="C127" s="219"/>
      <c r="D127" s="219"/>
      <c r="E127" s="219"/>
      <c r="F127" s="223"/>
      <c r="G127" s="223"/>
      <c r="H127" s="219"/>
      <c r="I127" s="219"/>
      <c r="J127" s="219"/>
      <c r="K127" s="219"/>
      <c r="L127" s="219"/>
      <c r="M127" s="219"/>
      <c r="N127" s="219"/>
      <c r="O127" s="219"/>
      <c r="P127" s="220"/>
      <c r="Q127" s="225"/>
      <c r="R127" s="226"/>
      <c r="T127" s="4"/>
      <c r="U127" s="4"/>
      <c r="W127" s="219"/>
      <c r="X127" s="219"/>
      <c r="Y127" s="219"/>
      <c r="Z127" s="219"/>
      <c r="AA127" s="223"/>
      <c r="AB127" s="223"/>
      <c r="AC127" s="219"/>
      <c r="AD127" s="219"/>
      <c r="AE127" s="219"/>
      <c r="AF127" s="219"/>
      <c r="AG127" s="219"/>
      <c r="AH127" s="219"/>
      <c r="AI127" s="219"/>
      <c r="AJ127" s="219"/>
      <c r="AK127" s="220"/>
      <c r="AL127" s="225"/>
      <c r="AM127" s="226"/>
      <c r="AO127" s="4"/>
      <c r="AP127" s="4"/>
    </row>
    <row r="128" spans="2:42" ht="12.75">
      <c r="B128" s="219"/>
      <c r="C128" s="22"/>
      <c r="D128" s="22"/>
      <c r="E128" s="22"/>
      <c r="F128" s="219"/>
      <c r="G128" s="219"/>
      <c r="H128" s="219"/>
      <c r="I128" s="219"/>
      <c r="J128" s="227"/>
      <c r="K128" s="219"/>
      <c r="L128" s="219"/>
      <c r="M128" s="219"/>
      <c r="N128" s="227"/>
      <c r="O128" s="219"/>
      <c r="P128" s="219"/>
      <c r="Q128" s="219"/>
      <c r="R128" s="224"/>
      <c r="T128" s="4"/>
      <c r="U128" s="4"/>
      <c r="W128" s="219"/>
      <c r="X128" s="22"/>
      <c r="Y128" s="22"/>
      <c r="Z128" s="22"/>
      <c r="AA128" s="219"/>
      <c r="AB128" s="219"/>
      <c r="AC128" s="219"/>
      <c r="AD128" s="219"/>
      <c r="AE128" s="227"/>
      <c r="AF128" s="219"/>
      <c r="AG128" s="219"/>
      <c r="AH128" s="219"/>
      <c r="AI128" s="227"/>
      <c r="AJ128" s="219"/>
      <c r="AK128" s="219"/>
      <c r="AL128" s="219"/>
      <c r="AM128" s="224"/>
      <c r="AO128" s="4"/>
      <c r="AP128" s="4"/>
    </row>
    <row r="129" spans="2:42" ht="12.75">
      <c r="B129" s="219"/>
      <c r="C129" s="22"/>
      <c r="D129" s="22"/>
      <c r="E129" s="22"/>
      <c r="F129" s="219"/>
      <c r="G129" s="219"/>
      <c r="H129" s="219"/>
      <c r="I129" s="219"/>
      <c r="J129" s="227"/>
      <c r="K129" s="219"/>
      <c r="L129" s="219"/>
      <c r="M129" s="219"/>
      <c r="N129" s="227"/>
      <c r="O129" s="227"/>
      <c r="P129" s="219"/>
      <c r="Q129" s="227"/>
      <c r="R129" s="224"/>
      <c r="T129" s="4"/>
      <c r="U129" s="4"/>
      <c r="W129" s="219"/>
      <c r="X129" s="22"/>
      <c r="Y129" s="22"/>
      <c r="Z129" s="22"/>
      <c r="AA129" s="219"/>
      <c r="AB129" s="219"/>
      <c r="AC129" s="219"/>
      <c r="AD129" s="219"/>
      <c r="AE129" s="227"/>
      <c r="AF129" s="219"/>
      <c r="AG129" s="219"/>
      <c r="AH129" s="219"/>
      <c r="AI129" s="227"/>
      <c r="AJ129" s="227"/>
      <c r="AK129" s="219"/>
      <c r="AL129" s="227"/>
      <c r="AM129" s="224"/>
      <c r="AO129" s="4"/>
      <c r="AP129" s="4"/>
    </row>
    <row r="130" spans="2:42" ht="12.75">
      <c r="B130" s="219"/>
      <c r="C130" s="22"/>
      <c r="D130" s="22"/>
      <c r="E130" s="22"/>
      <c r="F130" s="219"/>
      <c r="G130" s="219"/>
      <c r="H130" s="219"/>
      <c r="I130" s="219"/>
      <c r="J130" s="227"/>
      <c r="K130" s="219"/>
      <c r="L130" s="219"/>
      <c r="M130" s="219"/>
      <c r="N130" s="227"/>
      <c r="O130" s="227"/>
      <c r="P130" s="227"/>
      <c r="Q130" s="227"/>
      <c r="R130" s="224"/>
      <c r="T130" s="4"/>
      <c r="U130" s="4"/>
      <c r="W130" s="219"/>
      <c r="X130" s="22"/>
      <c r="Y130" s="22"/>
      <c r="Z130" s="22"/>
      <c r="AA130" s="219"/>
      <c r="AB130" s="219"/>
      <c r="AC130" s="219"/>
      <c r="AD130" s="219"/>
      <c r="AE130" s="227"/>
      <c r="AF130" s="219"/>
      <c r="AG130" s="219"/>
      <c r="AH130" s="219"/>
      <c r="AI130" s="227"/>
      <c r="AJ130" s="227"/>
      <c r="AK130" s="227"/>
      <c r="AL130" s="227"/>
      <c r="AM130" s="224"/>
      <c r="AO130" s="4"/>
      <c r="AP130" s="4"/>
    </row>
    <row r="131" spans="2:42" ht="12.75">
      <c r="B131" s="219"/>
      <c r="C131" s="22"/>
      <c r="D131" s="22"/>
      <c r="E131" s="22"/>
      <c r="F131" s="219"/>
      <c r="G131" s="219"/>
      <c r="H131" s="219"/>
      <c r="I131" s="219"/>
      <c r="J131" s="219"/>
      <c r="K131" s="219"/>
      <c r="L131" s="219"/>
      <c r="M131" s="219"/>
      <c r="N131" s="219"/>
      <c r="O131" s="227"/>
      <c r="P131" s="227"/>
      <c r="Q131" s="227"/>
      <c r="R131" s="224"/>
      <c r="T131" s="4"/>
      <c r="U131" s="4"/>
      <c r="W131" s="219"/>
      <c r="X131" s="22"/>
      <c r="Y131" s="22"/>
      <c r="Z131" s="22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27"/>
      <c r="AK131" s="227"/>
      <c r="AL131" s="227"/>
      <c r="AM131" s="224"/>
      <c r="AO131" s="4"/>
      <c r="AP131" s="4"/>
    </row>
    <row r="132" spans="2:42" ht="12.75">
      <c r="B132" s="219"/>
      <c r="C132" s="22"/>
      <c r="D132" s="22"/>
      <c r="E132" s="22"/>
      <c r="F132" s="219"/>
      <c r="G132" s="219"/>
      <c r="H132" s="219"/>
      <c r="I132" s="223"/>
      <c r="J132" s="221"/>
      <c r="K132" s="22"/>
      <c r="L132" s="22"/>
      <c r="M132" s="22"/>
      <c r="N132" s="22"/>
      <c r="O132" s="219"/>
      <c r="P132" s="227"/>
      <c r="Q132" s="225"/>
      <c r="R132" s="224"/>
      <c r="T132" s="4"/>
      <c r="U132" s="4"/>
      <c r="W132" s="219"/>
      <c r="X132" s="22"/>
      <c r="Y132" s="22"/>
      <c r="Z132" s="22"/>
      <c r="AA132" s="219"/>
      <c r="AB132" s="219"/>
      <c r="AC132" s="219"/>
      <c r="AD132" s="223"/>
      <c r="AE132" s="221"/>
      <c r="AF132" s="22"/>
      <c r="AG132" s="22"/>
      <c r="AH132" s="22"/>
      <c r="AI132" s="22"/>
      <c r="AJ132" s="219"/>
      <c r="AK132" s="227"/>
      <c r="AL132" s="225"/>
      <c r="AM132" s="224"/>
      <c r="AO132" s="4"/>
      <c r="AP132" s="4"/>
    </row>
    <row r="133" spans="2:42" ht="12.75">
      <c r="B133" s="219"/>
      <c r="C133" s="219"/>
      <c r="D133" s="219"/>
      <c r="E133" s="219"/>
      <c r="F133" s="220"/>
      <c r="G133" s="220"/>
      <c r="H133" s="219"/>
      <c r="I133" s="223"/>
      <c r="J133" s="22"/>
      <c r="K133" s="22"/>
      <c r="L133" s="22"/>
      <c r="M133" s="22"/>
      <c r="N133" s="22"/>
      <c r="O133" s="227"/>
      <c r="P133" s="219"/>
      <c r="Q133" s="22"/>
      <c r="R133" s="226"/>
      <c r="T133" s="4"/>
      <c r="U133" s="4"/>
      <c r="W133" s="219"/>
      <c r="X133" s="219"/>
      <c r="Y133" s="219"/>
      <c r="Z133" s="219"/>
      <c r="AA133" s="220"/>
      <c r="AB133" s="220"/>
      <c r="AC133" s="219"/>
      <c r="AD133" s="223"/>
      <c r="AE133" s="22"/>
      <c r="AF133" s="22"/>
      <c r="AG133" s="22"/>
      <c r="AH133" s="22"/>
      <c r="AI133" s="22"/>
      <c r="AJ133" s="227"/>
      <c r="AK133" s="219"/>
      <c r="AL133" s="22"/>
      <c r="AM133" s="226"/>
      <c r="AO133" s="4"/>
      <c r="AP133" s="4"/>
    </row>
    <row r="134" spans="2:42" ht="12.75">
      <c r="B134" s="219"/>
      <c r="C134" s="22"/>
      <c r="D134" s="22"/>
      <c r="E134" s="22"/>
      <c r="F134" s="220"/>
      <c r="G134" s="220"/>
      <c r="H134" s="220"/>
      <c r="I134" s="219"/>
      <c r="J134" s="219"/>
      <c r="K134" s="219"/>
      <c r="L134" s="219"/>
      <c r="M134" s="219"/>
      <c r="N134" s="219"/>
      <c r="O134" s="219"/>
      <c r="P134" s="227"/>
      <c r="Q134" s="22"/>
      <c r="R134" s="224"/>
      <c r="T134" s="4"/>
      <c r="U134" s="4"/>
      <c r="W134" s="219"/>
      <c r="X134" s="22"/>
      <c r="Y134" s="22"/>
      <c r="Z134" s="22"/>
      <c r="AA134" s="220"/>
      <c r="AB134" s="220"/>
      <c r="AC134" s="220"/>
      <c r="AD134" s="219"/>
      <c r="AE134" s="219"/>
      <c r="AF134" s="219"/>
      <c r="AG134" s="219"/>
      <c r="AH134" s="219"/>
      <c r="AI134" s="219"/>
      <c r="AJ134" s="219"/>
      <c r="AK134" s="227"/>
      <c r="AL134" s="22"/>
      <c r="AM134" s="224"/>
      <c r="AO134" s="4"/>
      <c r="AP134" s="4"/>
    </row>
    <row r="135" spans="2:42" ht="12.75">
      <c r="B135" s="219"/>
      <c r="C135" s="22"/>
      <c r="D135" s="22"/>
      <c r="E135" s="22"/>
      <c r="F135" s="220"/>
      <c r="G135" s="220"/>
      <c r="H135" s="220"/>
      <c r="I135" s="219"/>
      <c r="J135" s="219"/>
      <c r="K135" s="219"/>
      <c r="L135" s="219"/>
      <c r="M135" s="219"/>
      <c r="N135" s="219"/>
      <c r="O135" s="219"/>
      <c r="P135" s="219"/>
      <c r="Q135" s="219"/>
      <c r="R135" s="224"/>
      <c r="T135" s="4"/>
      <c r="U135" s="4"/>
      <c r="W135" s="219"/>
      <c r="X135" s="22"/>
      <c r="Y135" s="22"/>
      <c r="Z135" s="22"/>
      <c r="AA135" s="220"/>
      <c r="AB135" s="220"/>
      <c r="AC135" s="220"/>
      <c r="AD135" s="219"/>
      <c r="AE135" s="219"/>
      <c r="AF135" s="219"/>
      <c r="AG135" s="219"/>
      <c r="AH135" s="219"/>
      <c r="AI135" s="219"/>
      <c r="AJ135" s="219"/>
      <c r="AK135" s="219"/>
      <c r="AL135" s="219"/>
      <c r="AM135" s="224"/>
      <c r="AO135" s="4"/>
      <c r="AP135" s="4"/>
    </row>
    <row r="136" spans="2:42" ht="12.75">
      <c r="B136" s="219"/>
      <c r="C136" s="22"/>
      <c r="D136" s="22"/>
      <c r="E136" s="22"/>
      <c r="F136" s="220"/>
      <c r="G136" s="220"/>
      <c r="H136" s="220"/>
      <c r="I136" s="219"/>
      <c r="J136" s="219"/>
      <c r="K136" s="219"/>
      <c r="L136" s="219"/>
      <c r="M136" s="219"/>
      <c r="N136" s="219"/>
      <c r="O136" s="219"/>
      <c r="P136" s="219"/>
      <c r="Q136" s="219"/>
      <c r="R136" s="224"/>
      <c r="T136" s="4"/>
      <c r="U136" s="4"/>
      <c r="W136" s="219"/>
      <c r="X136" s="22"/>
      <c r="Y136" s="22"/>
      <c r="Z136" s="22"/>
      <c r="AA136" s="220"/>
      <c r="AB136" s="220"/>
      <c r="AC136" s="220"/>
      <c r="AD136" s="219"/>
      <c r="AE136" s="219"/>
      <c r="AF136" s="219"/>
      <c r="AG136" s="219"/>
      <c r="AH136" s="219"/>
      <c r="AI136" s="219"/>
      <c r="AJ136" s="219"/>
      <c r="AK136" s="219"/>
      <c r="AL136" s="219"/>
      <c r="AM136" s="224"/>
      <c r="AO136" s="4"/>
      <c r="AP136" s="4"/>
    </row>
    <row r="137" spans="2:42" ht="12.75">
      <c r="B137" s="219"/>
      <c r="C137" s="22"/>
      <c r="D137" s="22"/>
      <c r="E137" s="22"/>
      <c r="F137" s="220"/>
      <c r="G137" s="220"/>
      <c r="H137" s="220"/>
      <c r="I137" s="220"/>
      <c r="J137" s="220"/>
      <c r="K137" s="220"/>
      <c r="L137" s="220"/>
      <c r="M137" s="220"/>
      <c r="N137" s="220"/>
      <c r="O137" s="219"/>
      <c r="P137" s="219"/>
      <c r="Q137" s="219"/>
      <c r="R137" s="224"/>
      <c r="T137" s="4"/>
      <c r="U137" s="4"/>
      <c r="W137" s="219"/>
      <c r="X137" s="22"/>
      <c r="Y137" s="22"/>
      <c r="Z137" s="22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19"/>
      <c r="AK137" s="219"/>
      <c r="AL137" s="219"/>
      <c r="AM137" s="224"/>
      <c r="AO137" s="4"/>
      <c r="AP137" s="4"/>
    </row>
    <row r="138" spans="2:42" ht="12.75">
      <c r="B138" s="219"/>
      <c r="C138" s="22"/>
      <c r="D138" s="22"/>
      <c r="E138" s="22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19"/>
      <c r="Q138" s="220"/>
      <c r="R138" s="224"/>
      <c r="T138" s="4"/>
      <c r="U138" s="4"/>
      <c r="W138" s="219"/>
      <c r="X138" s="22"/>
      <c r="Y138" s="22"/>
      <c r="Z138" s="22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19"/>
      <c r="AL138" s="220"/>
      <c r="AM138" s="224"/>
      <c r="AO138" s="4"/>
      <c r="AP138" s="4"/>
    </row>
    <row r="139" spans="2:42" ht="12.75">
      <c r="B139" s="219"/>
      <c r="C139" s="22"/>
      <c r="D139" s="22"/>
      <c r="E139" s="22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4"/>
      <c r="T139" s="4"/>
      <c r="U139" s="4"/>
      <c r="W139" s="219"/>
      <c r="X139" s="22"/>
      <c r="Y139" s="22"/>
      <c r="Z139" s="22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4"/>
      <c r="AO139" s="4"/>
      <c r="AP139" s="4"/>
    </row>
    <row r="140" spans="2:42" ht="12.75">
      <c r="B140" s="219"/>
      <c r="C140" s="22"/>
      <c r="D140" s="22"/>
      <c r="E140" s="22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4"/>
      <c r="T140" s="4"/>
      <c r="U140" s="4"/>
      <c r="W140" s="219"/>
      <c r="X140" s="22"/>
      <c r="Y140" s="22"/>
      <c r="Z140" s="22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4"/>
      <c r="AO140" s="4"/>
      <c r="AP140" s="4"/>
    </row>
    <row r="141" spans="2:42" ht="12.75">
      <c r="B141" s="219"/>
      <c r="C141" s="219"/>
      <c r="D141" s="219"/>
      <c r="E141" s="219"/>
      <c r="F141" s="223"/>
      <c r="G141" s="223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4"/>
      <c r="T141" s="4"/>
      <c r="U141" s="4"/>
      <c r="W141" s="219"/>
      <c r="X141" s="219"/>
      <c r="Y141" s="219"/>
      <c r="Z141" s="219"/>
      <c r="AA141" s="223"/>
      <c r="AB141" s="223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  <c r="AM141" s="224"/>
      <c r="AO141" s="4"/>
      <c r="AP141" s="4"/>
    </row>
    <row r="142" spans="2:42" ht="12.75">
      <c r="B142" s="219"/>
      <c r="C142" s="219"/>
      <c r="D142" s="219"/>
      <c r="E142" s="219"/>
      <c r="F142" s="212"/>
      <c r="G142" s="212"/>
      <c r="H142" s="219"/>
      <c r="I142" s="220"/>
      <c r="J142" s="220"/>
      <c r="K142" s="220"/>
      <c r="L142" s="220"/>
      <c r="M142" s="220"/>
      <c r="N142" s="220"/>
      <c r="O142" s="220"/>
      <c r="P142" s="220"/>
      <c r="Q142" s="220"/>
      <c r="R142" s="224"/>
      <c r="T142" s="4"/>
      <c r="U142" s="4"/>
      <c r="W142" s="219"/>
      <c r="X142" s="219"/>
      <c r="Y142" s="219"/>
      <c r="Z142" s="219"/>
      <c r="AA142" s="212"/>
      <c r="AB142" s="212"/>
      <c r="AC142" s="219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4"/>
      <c r="AO142" s="4"/>
      <c r="AP142" s="4"/>
    </row>
    <row r="143" spans="2:42" ht="12.75">
      <c r="B143" s="219"/>
      <c r="C143" s="219"/>
      <c r="D143" s="219"/>
      <c r="E143" s="219"/>
      <c r="F143" s="212"/>
      <c r="G143" s="212"/>
      <c r="H143" s="212"/>
      <c r="I143" s="220"/>
      <c r="J143" s="220"/>
      <c r="K143" s="220"/>
      <c r="L143" s="220"/>
      <c r="M143" s="220"/>
      <c r="N143" s="220"/>
      <c r="O143" s="220"/>
      <c r="P143" s="220"/>
      <c r="Q143" s="220"/>
      <c r="R143" s="224"/>
      <c r="T143" s="4"/>
      <c r="U143" s="4"/>
      <c r="W143" s="219"/>
      <c r="X143" s="219"/>
      <c r="Y143" s="219"/>
      <c r="Z143" s="219"/>
      <c r="AA143" s="212"/>
      <c r="AB143" s="212"/>
      <c r="AC143" s="212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4"/>
      <c r="AO143" s="4"/>
      <c r="AP143" s="4"/>
    </row>
    <row r="144" spans="2:42" ht="12.75">
      <c r="B144" s="219"/>
      <c r="C144" s="219"/>
      <c r="D144" s="219"/>
      <c r="E144" s="219"/>
      <c r="F144" s="212"/>
      <c r="G144" s="212"/>
      <c r="H144" s="212"/>
      <c r="I144" s="220"/>
      <c r="J144" s="220"/>
      <c r="K144" s="220"/>
      <c r="L144" s="220"/>
      <c r="M144" s="220"/>
      <c r="N144" s="220"/>
      <c r="O144" s="220"/>
      <c r="P144" s="220"/>
      <c r="Q144" s="220"/>
      <c r="R144" s="224"/>
      <c r="T144" s="4"/>
      <c r="U144" s="4"/>
      <c r="W144" s="219"/>
      <c r="X144" s="219"/>
      <c r="Y144" s="219"/>
      <c r="Z144" s="219"/>
      <c r="AA144" s="212"/>
      <c r="AB144" s="212"/>
      <c r="AC144" s="212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4"/>
      <c r="AO144" s="4"/>
      <c r="AP144" s="4"/>
    </row>
    <row r="145" spans="2:42" ht="12.75">
      <c r="B145" s="219"/>
      <c r="C145" s="219"/>
      <c r="D145" s="219"/>
      <c r="E145" s="219"/>
      <c r="F145" s="212"/>
      <c r="G145" s="212"/>
      <c r="H145" s="212"/>
      <c r="I145" s="219"/>
      <c r="J145" s="219"/>
      <c r="K145" s="219"/>
      <c r="L145" s="219"/>
      <c r="M145" s="219"/>
      <c r="N145" s="219"/>
      <c r="O145" s="220"/>
      <c r="P145" s="220"/>
      <c r="Q145" s="220"/>
      <c r="R145" s="224"/>
      <c r="T145" s="4"/>
      <c r="U145" s="4"/>
      <c r="W145" s="219"/>
      <c r="X145" s="219"/>
      <c r="Y145" s="219"/>
      <c r="Z145" s="219"/>
      <c r="AA145" s="212"/>
      <c r="AB145" s="212"/>
      <c r="AC145" s="212"/>
      <c r="AD145" s="219"/>
      <c r="AE145" s="219"/>
      <c r="AF145" s="219"/>
      <c r="AG145" s="219"/>
      <c r="AH145" s="219"/>
      <c r="AI145" s="219"/>
      <c r="AJ145" s="220"/>
      <c r="AK145" s="220"/>
      <c r="AL145" s="220"/>
      <c r="AM145" s="224"/>
      <c r="AO145" s="4"/>
      <c r="AP145" s="4"/>
    </row>
    <row r="146" spans="2:42" ht="12.75">
      <c r="B146" s="219"/>
      <c r="C146" s="219"/>
      <c r="D146" s="219"/>
      <c r="E146" s="219"/>
      <c r="F146" s="212"/>
      <c r="G146" s="212"/>
      <c r="H146" s="212"/>
      <c r="I146" s="212"/>
      <c r="J146" s="212"/>
      <c r="K146" s="212"/>
      <c r="L146" s="212"/>
      <c r="M146" s="212"/>
      <c r="N146" s="212"/>
      <c r="O146" s="219"/>
      <c r="P146" s="220"/>
      <c r="Q146" s="225"/>
      <c r="R146" s="212"/>
      <c r="T146" s="4"/>
      <c r="U146" s="4"/>
      <c r="W146" s="219"/>
      <c r="X146" s="219"/>
      <c r="Y146" s="219"/>
      <c r="Z146" s="219"/>
      <c r="AA146" s="212"/>
      <c r="AB146" s="212"/>
      <c r="AC146" s="212"/>
      <c r="AD146" s="212"/>
      <c r="AE146" s="212"/>
      <c r="AF146" s="212"/>
      <c r="AG146" s="212"/>
      <c r="AH146" s="212"/>
      <c r="AI146" s="212"/>
      <c r="AJ146" s="219"/>
      <c r="AK146" s="220"/>
      <c r="AL146" s="225"/>
      <c r="AM146" s="212"/>
      <c r="AO146" s="4"/>
      <c r="AP146" s="4"/>
    </row>
    <row r="147" spans="2:42" ht="12.75"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9"/>
      <c r="Q147" s="212"/>
      <c r="R147" s="212"/>
      <c r="T147" s="4"/>
      <c r="U147" s="4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9"/>
      <c r="AL147" s="212"/>
      <c r="AM147" s="212"/>
      <c r="AO147" s="4"/>
      <c r="AP147" s="4"/>
    </row>
    <row r="148" spans="2:42" ht="12.75">
      <c r="B148" s="212"/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T148" s="4"/>
      <c r="U148" s="4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2"/>
      <c r="AK148" s="212"/>
      <c r="AL148" s="212"/>
      <c r="AM148" s="212"/>
      <c r="AO148" s="4"/>
      <c r="AP148" s="4"/>
    </row>
    <row r="149" spans="2:42" ht="12.75">
      <c r="B149" s="212"/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T149" s="4"/>
      <c r="U149" s="4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2"/>
      <c r="AK149" s="212"/>
      <c r="AL149" s="212"/>
      <c r="AM149" s="212"/>
      <c r="AO149" s="4"/>
      <c r="AP149" s="4"/>
    </row>
    <row r="150" spans="2:42" ht="12.75"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T150" s="4"/>
      <c r="U150" s="4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O150" s="4"/>
      <c r="AP150" s="4"/>
    </row>
    <row r="151" spans="2:42" ht="12.75"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T151" s="4"/>
      <c r="U151" s="4"/>
      <c r="W151" s="212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  <c r="AI151" s="212"/>
      <c r="AJ151" s="212"/>
      <c r="AK151" s="212"/>
      <c r="AL151" s="212"/>
      <c r="AM151" s="212"/>
      <c r="AO151" s="4"/>
      <c r="AP151" s="4"/>
    </row>
    <row r="152" spans="2:42" ht="12.75">
      <c r="B152" s="212"/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T152" s="4"/>
      <c r="U152" s="4"/>
      <c r="W152" s="212"/>
      <c r="X152" s="212"/>
      <c r="Y152" s="212"/>
      <c r="Z152" s="212"/>
      <c r="AA152" s="212"/>
      <c r="AB152" s="212"/>
      <c r="AC152" s="212"/>
      <c r="AD152" s="212"/>
      <c r="AE152" s="212"/>
      <c r="AF152" s="212"/>
      <c r="AG152" s="212"/>
      <c r="AH152" s="212"/>
      <c r="AI152" s="212"/>
      <c r="AJ152" s="212"/>
      <c r="AK152" s="212"/>
      <c r="AL152" s="212"/>
      <c r="AM152" s="212"/>
      <c r="AO152" s="4"/>
      <c r="AP152" s="4"/>
    </row>
    <row r="153" spans="2:42" ht="12.75"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T153" s="4"/>
      <c r="U153" s="4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  <c r="AI153" s="212"/>
      <c r="AJ153" s="212"/>
      <c r="AK153" s="212"/>
      <c r="AL153" s="212"/>
      <c r="AM153" s="212"/>
      <c r="AO153" s="4"/>
      <c r="AP153" s="4"/>
    </row>
    <row r="154" spans="2:42" ht="12.75">
      <c r="B154" s="212"/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T154" s="4"/>
      <c r="U154" s="4"/>
      <c r="W154" s="212"/>
      <c r="X154" s="212"/>
      <c r="Y154" s="212"/>
      <c r="Z154" s="212"/>
      <c r="AA154" s="212"/>
      <c r="AB154" s="212"/>
      <c r="AC154" s="212"/>
      <c r="AD154" s="212"/>
      <c r="AE154" s="212"/>
      <c r="AF154" s="212"/>
      <c r="AG154" s="212"/>
      <c r="AH154" s="212"/>
      <c r="AI154" s="212"/>
      <c r="AJ154" s="212"/>
      <c r="AK154" s="212"/>
      <c r="AL154" s="212"/>
      <c r="AM154" s="212"/>
      <c r="AO154" s="4"/>
      <c r="AP154" s="4"/>
    </row>
    <row r="155" spans="2:42" ht="12.75">
      <c r="B155" s="212"/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T155" s="4"/>
      <c r="U155" s="4"/>
      <c r="W155" s="212"/>
      <c r="X155" s="212"/>
      <c r="Y155" s="212"/>
      <c r="Z155" s="212"/>
      <c r="AA155" s="212"/>
      <c r="AB155" s="212"/>
      <c r="AC155" s="212"/>
      <c r="AD155" s="212"/>
      <c r="AE155" s="212"/>
      <c r="AF155" s="212"/>
      <c r="AG155" s="212"/>
      <c r="AH155" s="212"/>
      <c r="AI155" s="212"/>
      <c r="AJ155" s="212"/>
      <c r="AK155" s="212"/>
      <c r="AL155" s="212"/>
      <c r="AM155" s="212"/>
      <c r="AO155" s="4"/>
      <c r="AP155" s="4"/>
    </row>
    <row r="156" spans="2:42" ht="12.75">
      <c r="B156" s="212"/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T156" s="4"/>
      <c r="U156" s="4"/>
      <c r="W156" s="212"/>
      <c r="X156" s="212"/>
      <c r="Y156" s="212"/>
      <c r="Z156" s="212"/>
      <c r="AA156" s="212"/>
      <c r="AB156" s="212"/>
      <c r="AC156" s="212"/>
      <c r="AD156" s="212"/>
      <c r="AE156" s="212"/>
      <c r="AF156" s="212"/>
      <c r="AG156" s="212"/>
      <c r="AH156" s="212"/>
      <c r="AI156" s="212"/>
      <c r="AJ156" s="212"/>
      <c r="AK156" s="212"/>
      <c r="AL156" s="212"/>
      <c r="AM156" s="212"/>
      <c r="AO156" s="4"/>
      <c r="AP156" s="4"/>
    </row>
    <row r="157" spans="2:42" ht="12.75"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T157" s="4"/>
      <c r="U157" s="4"/>
      <c r="W157" s="212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2"/>
      <c r="AI157" s="212"/>
      <c r="AJ157" s="212"/>
      <c r="AK157" s="212"/>
      <c r="AL157" s="212"/>
      <c r="AM157" s="212"/>
      <c r="AO157" s="4"/>
      <c r="AP157" s="4"/>
    </row>
    <row r="158" spans="2:42" ht="12.75"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T158" s="4"/>
      <c r="U158" s="4"/>
      <c r="W158" s="212"/>
      <c r="X158" s="212"/>
      <c r="Y158" s="212"/>
      <c r="Z158" s="212"/>
      <c r="AA158" s="212"/>
      <c r="AB158" s="212"/>
      <c r="AC158" s="212"/>
      <c r="AD158" s="212"/>
      <c r="AE158" s="212"/>
      <c r="AF158" s="212"/>
      <c r="AG158" s="212"/>
      <c r="AH158" s="212"/>
      <c r="AI158" s="212"/>
      <c r="AJ158" s="212"/>
      <c r="AK158" s="212"/>
      <c r="AL158" s="212"/>
      <c r="AM158" s="212"/>
      <c r="AO158" s="4"/>
      <c r="AP158" s="4"/>
    </row>
    <row r="159" spans="2:42" ht="12.75"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T159" s="4"/>
      <c r="U159" s="4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  <c r="AI159" s="212"/>
      <c r="AJ159" s="212"/>
      <c r="AK159" s="212"/>
      <c r="AL159" s="212"/>
      <c r="AM159" s="212"/>
      <c r="AO159" s="4"/>
      <c r="AP159" s="4"/>
    </row>
    <row r="160" spans="2:42" ht="12.75">
      <c r="B160" s="212"/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T160" s="4"/>
      <c r="U160" s="4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2"/>
      <c r="AK160" s="212"/>
      <c r="AL160" s="212"/>
      <c r="AM160" s="212"/>
      <c r="AO160" s="4"/>
      <c r="AP160" s="4"/>
    </row>
    <row r="161" spans="2:42" ht="12.75"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T161" s="4"/>
      <c r="U161" s="4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2"/>
      <c r="AK161" s="212"/>
      <c r="AL161" s="212"/>
      <c r="AM161" s="212"/>
      <c r="AO161" s="4"/>
      <c r="AP161" s="4"/>
    </row>
    <row r="162" spans="2:42" ht="12.75">
      <c r="B162" s="212"/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T162" s="4"/>
      <c r="U162" s="4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2"/>
      <c r="AK162" s="212"/>
      <c r="AL162" s="212"/>
      <c r="AM162" s="212"/>
      <c r="AO162" s="4"/>
      <c r="AP162" s="4"/>
    </row>
    <row r="163" spans="2:42" ht="12.75">
      <c r="B163" s="212"/>
      <c r="C163" s="212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T163" s="4"/>
      <c r="U163" s="4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2"/>
      <c r="AK163" s="212"/>
      <c r="AL163" s="212"/>
      <c r="AM163" s="212"/>
      <c r="AO163" s="4"/>
      <c r="AP163" s="4"/>
    </row>
    <row r="164" spans="2:42" ht="12.75">
      <c r="B164" s="212"/>
      <c r="C164" s="212"/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T164" s="4"/>
      <c r="U164" s="4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212"/>
      <c r="AM164" s="212"/>
      <c r="AO164" s="4"/>
      <c r="AP164" s="4"/>
    </row>
    <row r="165" spans="2:42" ht="12.75">
      <c r="B165" s="212"/>
      <c r="C165" s="212"/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T165" s="4"/>
      <c r="U165" s="4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2"/>
      <c r="AK165" s="212"/>
      <c r="AL165" s="212"/>
      <c r="AM165" s="212"/>
      <c r="AO165" s="4"/>
      <c r="AP165" s="4"/>
    </row>
    <row r="166" spans="2:42" ht="12.75">
      <c r="B166" s="212"/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T166" s="4"/>
      <c r="U166" s="4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O166" s="4"/>
      <c r="AP166" s="4"/>
    </row>
    <row r="167" spans="2:42" ht="12.75">
      <c r="B167" s="212"/>
      <c r="C167" s="212"/>
      <c r="D167" s="212"/>
      <c r="E167" s="212"/>
      <c r="F167" s="212"/>
      <c r="G167" s="212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T167" s="4"/>
      <c r="U167" s="4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2"/>
      <c r="AK167" s="212"/>
      <c r="AL167" s="212"/>
      <c r="AM167" s="212"/>
      <c r="AO167" s="4"/>
      <c r="AP167" s="4"/>
    </row>
    <row r="168" spans="2:42" ht="12.75">
      <c r="B168" s="212"/>
      <c r="C168" s="212"/>
      <c r="D168" s="212"/>
      <c r="E168" s="212"/>
      <c r="F168" s="212"/>
      <c r="G168" s="212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T168" s="4"/>
      <c r="U168" s="4"/>
      <c r="W168" s="212"/>
      <c r="X168" s="212"/>
      <c r="Y168" s="212"/>
      <c r="Z168" s="212"/>
      <c r="AA168" s="212"/>
      <c r="AB168" s="212"/>
      <c r="AC168" s="212"/>
      <c r="AD168" s="212"/>
      <c r="AE168" s="212"/>
      <c r="AF168" s="212"/>
      <c r="AG168" s="212"/>
      <c r="AH168" s="212"/>
      <c r="AI168" s="212"/>
      <c r="AJ168" s="212"/>
      <c r="AK168" s="212"/>
      <c r="AL168" s="212"/>
      <c r="AM168" s="212"/>
      <c r="AO168" s="4"/>
      <c r="AP168" s="4"/>
    </row>
    <row r="169" spans="2:42" ht="12.75">
      <c r="B169" s="212"/>
      <c r="C169" s="212"/>
      <c r="D169" s="212"/>
      <c r="E169" s="212"/>
      <c r="F169" s="212"/>
      <c r="G169" s="212"/>
      <c r="H169" s="21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T169" s="4"/>
      <c r="U169" s="4"/>
      <c r="W169" s="212"/>
      <c r="X169" s="212"/>
      <c r="Y169" s="212"/>
      <c r="Z169" s="212"/>
      <c r="AA169" s="212"/>
      <c r="AB169" s="212"/>
      <c r="AC169" s="212"/>
      <c r="AD169" s="212"/>
      <c r="AE169" s="212"/>
      <c r="AF169" s="212"/>
      <c r="AG169" s="212"/>
      <c r="AH169" s="212"/>
      <c r="AI169" s="212"/>
      <c r="AJ169" s="212"/>
      <c r="AK169" s="212"/>
      <c r="AL169" s="212"/>
      <c r="AM169" s="212"/>
      <c r="AO169" s="4"/>
      <c r="AP169" s="4"/>
    </row>
    <row r="170" spans="2:42" ht="12.75">
      <c r="B170" s="212"/>
      <c r="C170" s="212"/>
      <c r="D170" s="212"/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T170" s="4"/>
      <c r="U170" s="4"/>
      <c r="W170" s="212"/>
      <c r="X170" s="212"/>
      <c r="Y170" s="212"/>
      <c r="Z170" s="212"/>
      <c r="AA170" s="212"/>
      <c r="AB170" s="212"/>
      <c r="AC170" s="212"/>
      <c r="AD170" s="212"/>
      <c r="AE170" s="212"/>
      <c r="AF170" s="212"/>
      <c r="AG170" s="212"/>
      <c r="AH170" s="212"/>
      <c r="AI170" s="212"/>
      <c r="AJ170" s="212"/>
      <c r="AK170" s="212"/>
      <c r="AL170" s="212"/>
      <c r="AM170" s="212"/>
      <c r="AO170" s="4"/>
      <c r="AP170" s="4"/>
    </row>
    <row r="171" spans="2:42" ht="12.75">
      <c r="B171" s="212"/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T171" s="4"/>
      <c r="U171" s="4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O171" s="4"/>
      <c r="AP171" s="4"/>
    </row>
    <row r="172" spans="2:42" ht="12.75">
      <c r="B172" s="212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T172" s="4"/>
      <c r="U172" s="4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2"/>
      <c r="AK172" s="212"/>
      <c r="AL172" s="212"/>
      <c r="AM172" s="212"/>
      <c r="AO172" s="4"/>
      <c r="AP172" s="4"/>
    </row>
    <row r="173" spans="2:42" ht="12.75">
      <c r="B173" s="212"/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T173" s="4"/>
      <c r="U173" s="4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O173" s="4"/>
      <c r="AP173" s="4"/>
    </row>
    <row r="174" spans="2:42" ht="12.75">
      <c r="B174" s="212"/>
      <c r="C174" s="212"/>
      <c r="D174" s="212"/>
      <c r="E174" s="212"/>
      <c r="F174" s="212"/>
      <c r="G174" s="212"/>
      <c r="H174" s="21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T174" s="4"/>
      <c r="U174" s="4"/>
      <c r="W174" s="212"/>
      <c r="X174" s="212"/>
      <c r="Y174" s="212"/>
      <c r="Z174" s="212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2"/>
      <c r="AM174" s="212"/>
      <c r="AO174" s="4"/>
      <c r="AP174" s="4"/>
    </row>
    <row r="175" spans="2:42" ht="12.75">
      <c r="B175" s="212"/>
      <c r="C175" s="212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T175" s="4"/>
      <c r="U175" s="4"/>
      <c r="W175" s="212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212"/>
      <c r="AL175" s="212"/>
      <c r="AM175" s="212"/>
      <c r="AO175" s="4"/>
      <c r="AP175" s="4"/>
    </row>
    <row r="176" spans="2:42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12"/>
      <c r="P176" s="212"/>
      <c r="Q176" s="212"/>
      <c r="R176" s="212"/>
      <c r="T176" s="4"/>
      <c r="U176" s="4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212"/>
      <c r="AK176" s="212"/>
      <c r="AL176" s="212"/>
      <c r="AM176" s="212"/>
      <c r="AO176" s="4"/>
      <c r="AP176" s="4"/>
    </row>
    <row r="177" spans="2:42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212"/>
      <c r="P177" s="212"/>
      <c r="Q177" s="212"/>
      <c r="R177" s="3"/>
      <c r="T177" s="4"/>
      <c r="U177" s="4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212"/>
      <c r="AK177" s="212"/>
      <c r="AL177" s="212"/>
      <c r="AM177" s="3"/>
      <c r="AO177" s="4"/>
      <c r="AP177" s="4"/>
    </row>
    <row r="178" spans="2:42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T178" s="4"/>
      <c r="U178" s="4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O178" s="4"/>
      <c r="AP178" s="4"/>
    </row>
    <row r="179" spans="2:42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T179" s="4"/>
      <c r="U179" s="4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O179" s="4"/>
      <c r="AP179" s="4"/>
    </row>
    <row r="180" spans="2:42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T180" s="4"/>
      <c r="U180" s="4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O180" s="4"/>
      <c r="AP180" s="4"/>
    </row>
    <row r="181" spans="2:42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T181" s="4"/>
      <c r="U181" s="4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O181" s="4"/>
      <c r="AP181" s="4"/>
    </row>
    <row r="182" spans="2:42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T182" s="4"/>
      <c r="U182" s="4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O182" s="4"/>
      <c r="AP182" s="4"/>
    </row>
    <row r="183" spans="2:42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T183" s="4"/>
      <c r="U183" s="4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O183" s="4"/>
      <c r="AP183" s="4"/>
    </row>
    <row r="184" spans="2:42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T184" s="4"/>
      <c r="U184" s="4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O184" s="4"/>
      <c r="AP184" s="4"/>
    </row>
    <row r="185" spans="2:42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T185" s="4"/>
      <c r="U185" s="4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O185" s="4"/>
      <c r="AP185" s="4"/>
    </row>
    <row r="186" spans="2:42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T186" s="4"/>
      <c r="U186" s="4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O186" s="4"/>
      <c r="AP186" s="4"/>
    </row>
    <row r="187" spans="2:42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T187" s="4"/>
      <c r="U187" s="4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O187" s="4"/>
      <c r="AP187" s="4"/>
    </row>
    <row r="188" spans="2:42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T188" s="4"/>
      <c r="U188" s="4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O188" s="4"/>
      <c r="AP188" s="4"/>
    </row>
    <row r="189" spans="2:42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T189" s="4"/>
      <c r="U189" s="4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O189" s="4"/>
      <c r="AP189" s="4"/>
    </row>
    <row r="190" spans="2:42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T190" s="4"/>
      <c r="U190" s="4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O190" s="4"/>
      <c r="AP190" s="4"/>
    </row>
    <row r="191" spans="2:42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T191" s="4"/>
      <c r="U191" s="4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O191" s="4"/>
      <c r="AP191" s="4"/>
    </row>
    <row r="192" spans="2:42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T192" s="4"/>
      <c r="U192" s="4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O192" s="4"/>
      <c r="AP192" s="4"/>
    </row>
    <row r="193" spans="2:42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T193" s="4"/>
      <c r="U193" s="4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O193" s="4"/>
      <c r="AP193" s="4"/>
    </row>
    <row r="194" spans="2:42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T194" s="4"/>
      <c r="U194" s="4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O194" s="4"/>
      <c r="AP194" s="4"/>
    </row>
    <row r="195" spans="2:42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T195" s="4"/>
      <c r="U195" s="4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O195" s="4"/>
      <c r="AP195" s="4"/>
    </row>
    <row r="196" spans="2:42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T196" s="4"/>
      <c r="U196" s="4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O196" s="4"/>
      <c r="AP196" s="4"/>
    </row>
    <row r="197" spans="2:42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T197" s="4"/>
      <c r="U197" s="4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O197" s="4"/>
      <c r="AP197" s="4"/>
    </row>
    <row r="198" spans="2:42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T198" s="4"/>
      <c r="U198" s="4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O198" s="4"/>
      <c r="AP198" s="4"/>
    </row>
    <row r="199" spans="2:42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T199" s="4"/>
      <c r="U199" s="4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O199" s="4"/>
      <c r="AP199" s="4"/>
    </row>
    <row r="200" spans="2:42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T200" s="4"/>
      <c r="U200" s="4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O200" s="4"/>
      <c r="AP200" s="4"/>
    </row>
    <row r="201" spans="2:42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T201" s="4"/>
      <c r="U201" s="4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O201" s="4"/>
      <c r="AP201" s="4"/>
    </row>
    <row r="202" spans="2:42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T202" s="4"/>
      <c r="U202" s="4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O202" s="4"/>
      <c r="AP202" s="4"/>
    </row>
    <row r="203" spans="2:42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T203" s="4"/>
      <c r="U203" s="4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O203" s="4"/>
      <c r="AP203" s="4"/>
    </row>
    <row r="204" spans="2:42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T204" s="4"/>
      <c r="U204" s="4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O204" s="4"/>
      <c r="AP204" s="4"/>
    </row>
    <row r="205" spans="2:42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T205" s="4"/>
      <c r="U205" s="4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O205" s="4"/>
      <c r="AP205" s="4"/>
    </row>
    <row r="206" spans="2:42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T206" s="4"/>
      <c r="U206" s="4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O206" s="4"/>
      <c r="AP206" s="4"/>
    </row>
    <row r="207" spans="2:42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T207" s="4"/>
      <c r="U207" s="4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O207" s="4"/>
      <c r="AP207" s="4"/>
    </row>
    <row r="208" spans="2:42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T208" s="4"/>
      <c r="U208" s="4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O208" s="4"/>
      <c r="AP208" s="4"/>
    </row>
    <row r="209" spans="2:42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T209" s="4"/>
      <c r="U209" s="4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O209" s="4"/>
      <c r="AP209" s="4"/>
    </row>
    <row r="210" spans="2:42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T210" s="4"/>
      <c r="U210" s="4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O210" s="4"/>
      <c r="AP210" s="4"/>
    </row>
    <row r="211" spans="2:42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T211" s="4"/>
      <c r="U211" s="4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O211" s="4"/>
      <c r="AP211" s="4"/>
    </row>
    <row r="212" spans="2:42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T212" s="4"/>
      <c r="U212" s="4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O212" s="4"/>
      <c r="AP212" s="4"/>
    </row>
    <row r="213" spans="2:42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T213" s="4"/>
      <c r="U213" s="4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O213" s="4"/>
      <c r="AP213" s="4"/>
    </row>
    <row r="214" spans="2:42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T214" s="4"/>
      <c r="U214" s="4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O214" s="4"/>
      <c r="AP214" s="4"/>
    </row>
    <row r="215" spans="2:42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T215" s="4"/>
      <c r="U215" s="4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O215" s="4"/>
      <c r="AP215" s="4"/>
    </row>
    <row r="216" spans="2:42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T216" s="4"/>
      <c r="U216" s="4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O216" s="4"/>
      <c r="AP216" s="4"/>
    </row>
    <row r="217" spans="2:42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T217" s="4"/>
      <c r="U217" s="4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O217" s="4"/>
      <c r="AP217" s="4"/>
    </row>
    <row r="218" spans="2:42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T218" s="4"/>
      <c r="U218" s="4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O218" s="4"/>
      <c r="AP218" s="4"/>
    </row>
    <row r="219" spans="2:42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T219" s="4"/>
      <c r="U219" s="4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O219" s="4"/>
      <c r="AP219" s="4"/>
    </row>
    <row r="220" spans="2:42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T220" s="4"/>
      <c r="U220" s="4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O220" s="4"/>
      <c r="AP220" s="4"/>
    </row>
    <row r="221" spans="2:42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T221" s="4"/>
      <c r="U221" s="4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O221" s="4"/>
      <c r="AP221" s="4"/>
    </row>
    <row r="222" spans="2:42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T222" s="4"/>
      <c r="U222" s="4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O222" s="4"/>
      <c r="AP222" s="4"/>
    </row>
    <row r="223" spans="2:42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T223" s="4"/>
      <c r="U223" s="4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O223" s="4"/>
      <c r="AP223" s="4"/>
    </row>
    <row r="224" spans="2:42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T224" s="4"/>
      <c r="U224" s="4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O224" s="4"/>
      <c r="AP224" s="4"/>
    </row>
    <row r="225" spans="2:42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T225" s="4"/>
      <c r="U225" s="4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O225" s="4"/>
      <c r="AP225" s="4"/>
    </row>
    <row r="226" spans="2:42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T226" s="4"/>
      <c r="U226" s="4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O226" s="4"/>
      <c r="AP226" s="4"/>
    </row>
    <row r="227" spans="2:42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T227" s="4"/>
      <c r="U227" s="4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O227" s="4"/>
      <c r="AP227" s="4"/>
    </row>
    <row r="228" spans="2:42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T228" s="4"/>
      <c r="U228" s="4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O228" s="4"/>
      <c r="AP228" s="4"/>
    </row>
    <row r="229" spans="2:42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T229" s="4"/>
      <c r="U229" s="4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O229" s="4"/>
      <c r="AP229" s="4"/>
    </row>
    <row r="230" spans="2:42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T230" s="4"/>
      <c r="U230" s="4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O230" s="4"/>
      <c r="AP230" s="4"/>
    </row>
    <row r="231" spans="2:42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T231" s="4"/>
      <c r="U231" s="4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O231" s="4"/>
      <c r="AP231" s="4"/>
    </row>
    <row r="232" spans="2:42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T232" s="4"/>
      <c r="U232" s="4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O232" s="4"/>
      <c r="AP232" s="4"/>
    </row>
    <row r="233" spans="2:42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T233" s="4"/>
      <c r="U233" s="4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O233" s="4"/>
      <c r="AP233" s="4"/>
    </row>
    <row r="234" spans="2:42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T234" s="4"/>
      <c r="U234" s="4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O234" s="4"/>
      <c r="AP234" s="4"/>
    </row>
    <row r="235" spans="2:42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T235" s="4"/>
      <c r="U235" s="4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O235" s="4"/>
      <c r="AP235" s="4"/>
    </row>
    <row r="236" spans="2:42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T236" s="4"/>
      <c r="U236" s="4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O236" s="4"/>
      <c r="AP236" s="4"/>
    </row>
    <row r="237" spans="2:42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T237" s="4"/>
      <c r="U237" s="4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O237" s="4"/>
      <c r="AP237" s="4"/>
    </row>
    <row r="238" spans="2:42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T238" s="4"/>
      <c r="U238" s="4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O238" s="4"/>
      <c r="AP238" s="4"/>
    </row>
    <row r="239" spans="2:42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T239" s="4"/>
      <c r="U239" s="4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O239" s="4"/>
      <c r="AP239" s="4"/>
    </row>
    <row r="240" spans="2:42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T240" s="4"/>
      <c r="U240" s="4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O240" s="4"/>
      <c r="AP240" s="4"/>
    </row>
    <row r="241" spans="2:42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T241" s="4"/>
      <c r="U241" s="4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O241" s="4"/>
      <c r="AP241" s="4"/>
    </row>
    <row r="242" spans="2:42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T242" s="4"/>
      <c r="U242" s="4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O242" s="4"/>
      <c r="AP242" s="4"/>
    </row>
    <row r="243" spans="2:42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T243" s="4"/>
      <c r="U243" s="4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O243" s="4"/>
      <c r="AP243" s="4"/>
    </row>
    <row r="244" spans="2:42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T244" s="4"/>
      <c r="U244" s="4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O244" s="4"/>
      <c r="AP244" s="4"/>
    </row>
    <row r="245" spans="2:42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T245" s="4"/>
      <c r="U245" s="4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O245" s="4"/>
      <c r="AP245" s="4"/>
    </row>
    <row r="246" spans="2:42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T246" s="4"/>
      <c r="U246" s="4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O246" s="4"/>
      <c r="AP246" s="4"/>
    </row>
    <row r="247" spans="2:42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T247" s="4"/>
      <c r="U247" s="4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O247" s="4"/>
      <c r="AP247" s="4"/>
    </row>
    <row r="248" spans="2:42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T248" s="4"/>
      <c r="U248" s="4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O248" s="4"/>
      <c r="AP248" s="4"/>
    </row>
    <row r="249" spans="2:42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T249" s="4"/>
      <c r="U249" s="4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O249" s="4"/>
      <c r="AP249" s="4"/>
    </row>
    <row r="250" spans="2:42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T250" s="4"/>
      <c r="U250" s="4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O250" s="4"/>
      <c r="AP250" s="4"/>
    </row>
    <row r="251" spans="2:42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T251" s="4"/>
      <c r="U251" s="4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O251" s="4"/>
      <c r="AP251" s="4"/>
    </row>
    <row r="252" spans="2:42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T252" s="4"/>
      <c r="U252" s="4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O252" s="4"/>
      <c r="AP252" s="4"/>
    </row>
    <row r="253" spans="2:42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T253" s="4"/>
      <c r="U253" s="4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O253" s="4"/>
      <c r="AP253" s="4"/>
    </row>
    <row r="254" spans="2:42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T254" s="4"/>
      <c r="U254" s="4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O254" s="4"/>
      <c r="AP254" s="4"/>
    </row>
    <row r="255" spans="2:42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T255" s="4"/>
      <c r="U255" s="4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O255" s="4"/>
      <c r="AP255" s="4"/>
    </row>
    <row r="256" spans="2:42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T256" s="4"/>
      <c r="U256" s="4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O256" s="4"/>
      <c r="AP256" s="4"/>
    </row>
    <row r="257" spans="2:42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T257" s="4"/>
      <c r="U257" s="4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O257" s="4"/>
      <c r="AP257" s="4"/>
    </row>
    <row r="258" spans="2:42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T258" s="4"/>
      <c r="U258" s="4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O258" s="4"/>
      <c r="AP258" s="4"/>
    </row>
    <row r="259" spans="2:42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T259" s="4"/>
      <c r="U259" s="4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O259" s="4"/>
      <c r="AP259" s="4"/>
    </row>
    <row r="260" spans="2:42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T260" s="4"/>
      <c r="U260" s="4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O260" s="4"/>
      <c r="AP260" s="4"/>
    </row>
    <row r="261" spans="2:42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T261" s="4"/>
      <c r="U261" s="4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O261" s="4"/>
      <c r="AP261" s="4"/>
    </row>
    <row r="262" spans="2:42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T262" s="4"/>
      <c r="U262" s="4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O262" s="4"/>
      <c r="AP262" s="4"/>
    </row>
    <row r="263" spans="2:42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T263" s="4"/>
      <c r="U263" s="4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O263" s="4"/>
      <c r="AP263" s="4"/>
    </row>
    <row r="264" spans="2:42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T264" s="4"/>
      <c r="U264" s="4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O264" s="4"/>
      <c r="AP264" s="4"/>
    </row>
    <row r="265" spans="2:42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T265" s="4"/>
      <c r="U265" s="4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O265" s="4"/>
      <c r="AP265" s="4"/>
    </row>
    <row r="266" spans="2:42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T266" s="4"/>
      <c r="U266" s="4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O266" s="4"/>
      <c r="AP266" s="4"/>
    </row>
    <row r="267" spans="2:42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T267" s="4"/>
      <c r="U267" s="4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O267" s="4"/>
      <c r="AP267" s="4"/>
    </row>
    <row r="268" spans="2:42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T268" s="4"/>
      <c r="U268" s="4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O268" s="4"/>
      <c r="AP268" s="4"/>
    </row>
    <row r="269" spans="2:42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T269" s="4"/>
      <c r="U269" s="4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O269" s="4"/>
      <c r="AP269" s="4"/>
    </row>
    <row r="270" spans="2:42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T270" s="4"/>
      <c r="U270" s="4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O270" s="4"/>
      <c r="AP270" s="4"/>
    </row>
    <row r="271" spans="2:42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T271" s="4"/>
      <c r="U271" s="4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O271" s="4"/>
      <c r="AP271" s="4"/>
    </row>
    <row r="272" spans="2:42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T272" s="4"/>
      <c r="U272" s="4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O272" s="4"/>
      <c r="AP272" s="4"/>
    </row>
    <row r="273" spans="2:42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T273" s="4"/>
      <c r="U273" s="4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O273" s="4"/>
      <c r="AP273" s="4"/>
    </row>
    <row r="274" spans="2:42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T274" s="4"/>
      <c r="U274" s="4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O274" s="4"/>
      <c r="AP274" s="4"/>
    </row>
    <row r="275" spans="2:42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T275" s="4"/>
      <c r="U275" s="4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O275" s="4"/>
      <c r="AP275" s="4"/>
    </row>
    <row r="276" spans="2:42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T276" s="4"/>
      <c r="U276" s="4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O276" s="4"/>
      <c r="AP276" s="4"/>
    </row>
    <row r="277" spans="2:42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T277" s="4"/>
      <c r="U277" s="4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O277" s="4"/>
      <c r="AP277" s="4"/>
    </row>
    <row r="278" spans="2:42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T278" s="4"/>
      <c r="U278" s="4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O278" s="4"/>
      <c r="AP278" s="4"/>
    </row>
    <row r="279" spans="2:42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T279" s="4"/>
      <c r="U279" s="4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O279" s="4"/>
      <c r="AP279" s="4"/>
    </row>
    <row r="280" spans="2:42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T280" s="4"/>
      <c r="U280" s="4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O280" s="4"/>
      <c r="AP280" s="4"/>
    </row>
    <row r="281" spans="2:42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T281" s="4"/>
      <c r="U281" s="4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O281" s="4"/>
      <c r="AP281" s="4"/>
    </row>
    <row r="282" spans="2:42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T282" s="4"/>
      <c r="U282" s="4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O282" s="4"/>
      <c r="AP282" s="4"/>
    </row>
    <row r="283" spans="2:42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T283" s="4"/>
      <c r="U283" s="4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O283" s="4"/>
      <c r="AP283" s="4"/>
    </row>
    <row r="284" spans="2:42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T284" s="4"/>
      <c r="U284" s="4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O284" s="4"/>
      <c r="AP284" s="4"/>
    </row>
    <row r="285" spans="2:42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T285" s="4"/>
      <c r="U285" s="4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O285" s="4"/>
      <c r="AP285" s="4"/>
    </row>
    <row r="286" spans="2:42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T286" s="4"/>
      <c r="U286" s="4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O286" s="4"/>
      <c r="AP286" s="4"/>
    </row>
    <row r="287" spans="2:42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T287" s="4"/>
      <c r="U287" s="4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O287" s="4"/>
      <c r="AP287" s="4"/>
    </row>
    <row r="288" spans="2:42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T288" s="4"/>
      <c r="U288" s="4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O288" s="4"/>
      <c r="AP288" s="4"/>
    </row>
    <row r="289" spans="2:42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T289" s="4"/>
      <c r="U289" s="4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O289" s="4"/>
      <c r="AP289" s="4"/>
    </row>
    <row r="290" spans="2:42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T290" s="4"/>
      <c r="U290" s="4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O290" s="4"/>
      <c r="AP290" s="4"/>
    </row>
    <row r="291" spans="2:42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T291" s="4"/>
      <c r="U291" s="4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O291" s="4"/>
      <c r="AP291" s="4"/>
    </row>
    <row r="292" spans="2:42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T292" s="4"/>
      <c r="U292" s="4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O292" s="4"/>
      <c r="AP292" s="4"/>
    </row>
    <row r="293" spans="2:42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T293" s="4"/>
      <c r="U293" s="4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O293" s="4"/>
      <c r="AP293" s="4"/>
    </row>
    <row r="294" spans="2:42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T294" s="4"/>
      <c r="U294" s="4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O294" s="4"/>
      <c r="AP294" s="4"/>
    </row>
    <row r="295" spans="2:42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T295" s="4"/>
      <c r="U295" s="4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O295" s="4"/>
      <c r="AP295" s="4"/>
    </row>
    <row r="296" spans="2:42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T296" s="4"/>
      <c r="U296" s="4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O296" s="4"/>
      <c r="AP296" s="4"/>
    </row>
    <row r="297" spans="2:42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T297" s="4"/>
      <c r="U297" s="4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O297" s="4"/>
      <c r="AP297" s="4"/>
    </row>
    <row r="298" spans="2:42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T298" s="4"/>
      <c r="U298" s="4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O298" s="4"/>
      <c r="AP298" s="4"/>
    </row>
    <row r="299" spans="2:42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T299" s="4"/>
      <c r="U299" s="4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O299" s="4"/>
      <c r="AP299" s="4"/>
    </row>
    <row r="300" spans="2:42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T300" s="4"/>
      <c r="U300" s="4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O300" s="4"/>
      <c r="AP300" s="4"/>
    </row>
    <row r="301" spans="2:42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T301" s="4"/>
      <c r="U301" s="4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O301" s="4"/>
      <c r="AP301" s="4"/>
    </row>
    <row r="302" spans="2:42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T302" s="4"/>
      <c r="U302" s="4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O302" s="4"/>
      <c r="AP302" s="4"/>
    </row>
    <row r="303" spans="2:42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T303" s="4"/>
      <c r="U303" s="4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O303" s="4"/>
      <c r="AP303" s="4"/>
    </row>
    <row r="304" spans="2:42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T304" s="4"/>
      <c r="U304" s="4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O304" s="4"/>
      <c r="AP304" s="4"/>
    </row>
    <row r="305" spans="2:42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T305" s="4"/>
      <c r="U305" s="4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O305" s="4"/>
      <c r="AP305" s="4"/>
    </row>
    <row r="306" spans="2:42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T306" s="4"/>
      <c r="U306" s="4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O306" s="4"/>
      <c r="AP306" s="4"/>
    </row>
    <row r="307" spans="2:42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T307" s="4"/>
      <c r="U307" s="4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O307" s="4"/>
      <c r="AP307" s="4"/>
    </row>
    <row r="308" spans="2:42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T308" s="4"/>
      <c r="U308" s="4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O308" s="4"/>
      <c r="AP308" s="4"/>
    </row>
    <row r="309" spans="2:42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T309" s="4"/>
      <c r="U309" s="4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O309" s="4"/>
      <c r="AP309" s="4"/>
    </row>
    <row r="310" spans="2:42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T310" s="4"/>
      <c r="U310" s="4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O310" s="4"/>
      <c r="AP310" s="4"/>
    </row>
    <row r="311" spans="2:42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T311" s="4"/>
      <c r="U311" s="4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O311" s="4"/>
      <c r="AP311" s="4"/>
    </row>
    <row r="312" spans="2:42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T312" s="4"/>
      <c r="U312" s="4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O312" s="4"/>
      <c r="AP312" s="4"/>
    </row>
    <row r="313" spans="2:42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T313" s="4"/>
      <c r="U313" s="4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O313" s="4"/>
      <c r="AP313" s="4"/>
    </row>
    <row r="314" spans="2:42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T314" s="4"/>
      <c r="U314" s="4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O314" s="4"/>
      <c r="AP314" s="4"/>
    </row>
    <row r="315" spans="2:42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T315" s="4"/>
      <c r="U315" s="4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O315" s="4"/>
      <c r="AP315" s="4"/>
    </row>
    <row r="316" spans="2:42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T316" s="4"/>
      <c r="U316" s="4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O316" s="4"/>
      <c r="AP316" s="4"/>
    </row>
    <row r="317" spans="2:42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T317" s="4"/>
      <c r="U317" s="4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O317" s="4"/>
      <c r="AP317" s="4"/>
    </row>
    <row r="318" spans="2:42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T318" s="4"/>
      <c r="U318" s="4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O318" s="4"/>
      <c r="AP318" s="4"/>
    </row>
    <row r="319" spans="2:42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T319" s="4"/>
      <c r="U319" s="4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O319" s="4"/>
      <c r="AP319" s="4"/>
    </row>
    <row r="320" spans="2:42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T320" s="4"/>
      <c r="U320" s="4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O320" s="4"/>
      <c r="AP320" s="4"/>
    </row>
    <row r="321" spans="2:42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T321" s="4"/>
      <c r="U321" s="4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O321" s="4"/>
      <c r="AP321" s="4"/>
    </row>
    <row r="322" spans="2:42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T322" s="4"/>
      <c r="U322" s="4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O322" s="4"/>
      <c r="AP322" s="4"/>
    </row>
    <row r="323" spans="2:42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T323" s="4"/>
      <c r="U323" s="4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O323" s="4"/>
      <c r="AP323" s="4"/>
    </row>
    <row r="324" spans="2:42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T324" s="4"/>
      <c r="U324" s="4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O324" s="4"/>
      <c r="AP324" s="4"/>
    </row>
    <row r="325" spans="2:42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T325" s="4"/>
      <c r="U325" s="4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O325" s="4"/>
      <c r="AP325" s="4"/>
    </row>
    <row r="326" spans="2:42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T326" s="4"/>
      <c r="U326" s="4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O326" s="4"/>
      <c r="AP326" s="4"/>
    </row>
    <row r="327" spans="2:42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T327" s="4"/>
      <c r="U327" s="4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O327" s="4"/>
      <c r="AP327" s="4"/>
    </row>
    <row r="328" spans="2:42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T328" s="4"/>
      <c r="U328" s="4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O328" s="4"/>
      <c r="AP328" s="4"/>
    </row>
    <row r="329" spans="2:42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T329" s="4"/>
      <c r="U329" s="4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O329" s="4"/>
      <c r="AP329" s="4"/>
    </row>
    <row r="330" spans="2:42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T330" s="4"/>
      <c r="U330" s="4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O330" s="4"/>
      <c r="AP330" s="4"/>
    </row>
    <row r="331" spans="2:42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T331" s="4"/>
      <c r="U331" s="4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O331" s="4"/>
      <c r="AP331" s="4"/>
    </row>
    <row r="332" spans="2:42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T332" s="4"/>
      <c r="U332" s="4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O332" s="4"/>
      <c r="AP332" s="4"/>
    </row>
    <row r="333" spans="2:42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T333" s="4"/>
      <c r="U333" s="4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O333" s="4"/>
      <c r="AP333" s="4"/>
    </row>
    <row r="334" spans="2:42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T334" s="4"/>
      <c r="U334" s="4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O334" s="4"/>
      <c r="AP334" s="4"/>
    </row>
    <row r="335" spans="2:42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T335" s="4"/>
      <c r="U335" s="4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O335" s="4"/>
      <c r="AP335" s="4"/>
    </row>
    <row r="336" spans="2:42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T336" s="4"/>
      <c r="U336" s="4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O336" s="4"/>
      <c r="AP336" s="4"/>
    </row>
    <row r="337" spans="2:42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T337" s="4"/>
      <c r="U337" s="4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O337" s="4"/>
      <c r="AP337" s="4"/>
    </row>
    <row r="338" spans="2:42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T338" s="4"/>
      <c r="U338" s="4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O338" s="4"/>
      <c r="AP338" s="4"/>
    </row>
    <row r="339" spans="2:42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T339" s="4"/>
      <c r="U339" s="4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O339" s="4"/>
      <c r="AP339" s="4"/>
    </row>
    <row r="340" spans="2:42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T340" s="4"/>
      <c r="U340" s="4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O340" s="4"/>
      <c r="AP340" s="4"/>
    </row>
    <row r="341" spans="2:42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T341" s="4"/>
      <c r="U341" s="4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O341" s="4"/>
      <c r="AP341" s="4"/>
    </row>
    <row r="342" spans="2:42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T342" s="4"/>
      <c r="U342" s="4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O342" s="4"/>
      <c r="AP342" s="4"/>
    </row>
    <row r="343" spans="2:42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T343" s="4"/>
      <c r="U343" s="4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O343" s="4"/>
      <c r="AP343" s="4"/>
    </row>
    <row r="344" spans="2:42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T344" s="4"/>
      <c r="U344" s="4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O344" s="4"/>
      <c r="AP344" s="4"/>
    </row>
    <row r="345" spans="2:42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T345" s="4"/>
      <c r="U345" s="4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O345" s="4"/>
      <c r="AP345" s="4"/>
    </row>
    <row r="346" spans="2:42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T346" s="4"/>
      <c r="U346" s="4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O346" s="4"/>
      <c r="AP346" s="4"/>
    </row>
    <row r="347" spans="2:42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T347" s="4"/>
      <c r="U347" s="4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O347" s="4"/>
      <c r="AP347" s="4"/>
    </row>
    <row r="348" spans="2:42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T348" s="4"/>
      <c r="U348" s="4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O348" s="4"/>
      <c r="AP348" s="4"/>
    </row>
  </sheetData>
  <sheetProtection/>
  <mergeCells count="337">
    <mergeCell ref="B1:R1"/>
    <mergeCell ref="W1:AM1"/>
    <mergeCell ref="B2:R2"/>
    <mergeCell ref="W2:AM2"/>
    <mergeCell ref="B4:C4"/>
    <mergeCell ref="D4:E4"/>
    <mergeCell ref="F4:H4"/>
    <mergeCell ref="I4:L4"/>
    <mergeCell ref="M4:N4"/>
    <mergeCell ref="O4:P4"/>
    <mergeCell ref="W4:X4"/>
    <mergeCell ref="Y4:Z4"/>
    <mergeCell ref="AA4:AC4"/>
    <mergeCell ref="AD4:AG4"/>
    <mergeCell ref="AH4:AI4"/>
    <mergeCell ref="AJ4:AK4"/>
    <mergeCell ref="AD5:AG5"/>
    <mergeCell ref="AA6:AC6"/>
    <mergeCell ref="AD6:AG6"/>
    <mergeCell ref="AH5:AI5"/>
    <mergeCell ref="AJ5:AK5"/>
    <mergeCell ref="B5:C5"/>
    <mergeCell ref="D5:E5"/>
    <mergeCell ref="F5:H5"/>
    <mergeCell ref="I5:L5"/>
    <mergeCell ref="M5:N5"/>
    <mergeCell ref="O6:P6"/>
    <mergeCell ref="W6:X6"/>
    <mergeCell ref="Y6:Z6"/>
    <mergeCell ref="W5:X5"/>
    <mergeCell ref="Y5:Z5"/>
    <mergeCell ref="AA5:AC5"/>
    <mergeCell ref="O5:P5"/>
    <mergeCell ref="AA7:AC7"/>
    <mergeCell ref="AH7:AI7"/>
    <mergeCell ref="AJ7:AK7"/>
    <mergeCell ref="AH6:AI6"/>
    <mergeCell ref="AJ6:AK6"/>
    <mergeCell ref="B6:C6"/>
    <mergeCell ref="D6:E6"/>
    <mergeCell ref="F6:H6"/>
    <mergeCell ref="I6:L6"/>
    <mergeCell ref="M6:N6"/>
    <mergeCell ref="B8:R8"/>
    <mergeCell ref="W8:AM8"/>
    <mergeCell ref="B7:C7"/>
    <mergeCell ref="D7:E7"/>
    <mergeCell ref="F7:H7"/>
    <mergeCell ref="M7:N7"/>
    <mergeCell ref="O7:P7"/>
    <mergeCell ref="W7:X7"/>
    <mergeCell ref="T8:U8"/>
    <mergeCell ref="Y7:Z7"/>
    <mergeCell ref="B9:B16"/>
    <mergeCell ref="T9:U9"/>
    <mergeCell ref="W9:W16"/>
    <mergeCell ref="AO9:AP9"/>
    <mergeCell ref="C16:P16"/>
    <mergeCell ref="T16:U16"/>
    <mergeCell ref="X16:AK16"/>
    <mergeCell ref="AO16:AP16"/>
    <mergeCell ref="B17:B24"/>
    <mergeCell ref="T17:U17"/>
    <mergeCell ref="W17:W24"/>
    <mergeCell ref="AO17:AP17"/>
    <mergeCell ref="C24:P24"/>
    <mergeCell ref="T24:U24"/>
    <mergeCell ref="X24:AK24"/>
    <mergeCell ref="AO24:AP24"/>
    <mergeCell ref="B25:B32"/>
    <mergeCell ref="T25:U25"/>
    <mergeCell ref="W25:W32"/>
    <mergeCell ref="AO25:AP25"/>
    <mergeCell ref="C32:P32"/>
    <mergeCell ref="T32:U32"/>
    <mergeCell ref="X32:AK32"/>
    <mergeCell ref="AO32:AP32"/>
    <mergeCell ref="B33:B39"/>
    <mergeCell ref="D33:G33"/>
    <mergeCell ref="T33:U33"/>
    <mergeCell ref="W33:W39"/>
    <mergeCell ref="Y33:AB33"/>
    <mergeCell ref="AO33:AP33"/>
    <mergeCell ref="D34:G34"/>
    <mergeCell ref="Y34:AB34"/>
    <mergeCell ref="D35:G35"/>
    <mergeCell ref="Y35:AB35"/>
    <mergeCell ref="D36:G36"/>
    <mergeCell ref="Y36:AB36"/>
    <mergeCell ref="D37:G37"/>
    <mergeCell ref="Y37:AB37"/>
    <mergeCell ref="D38:G38"/>
    <mergeCell ref="Y38:AB38"/>
    <mergeCell ref="C39:P39"/>
    <mergeCell ref="T39:U39"/>
    <mergeCell ref="X39:AK39"/>
    <mergeCell ref="AO39:AP39"/>
    <mergeCell ref="B40:B43"/>
    <mergeCell ref="D40:E40"/>
    <mergeCell ref="G40:I40"/>
    <mergeCell ref="J40:K40"/>
    <mergeCell ref="T40:U40"/>
    <mergeCell ref="W40:W43"/>
    <mergeCell ref="Y40:Z40"/>
    <mergeCell ref="AB40:AD40"/>
    <mergeCell ref="AE40:AF40"/>
    <mergeCell ref="AO40:AP40"/>
    <mergeCell ref="G41:I41"/>
    <mergeCell ref="J41:K41"/>
    <mergeCell ref="AB41:AD41"/>
    <mergeCell ref="AE41:AF41"/>
    <mergeCell ref="Y41:Z41"/>
    <mergeCell ref="G42:I42"/>
    <mergeCell ref="J42:K42"/>
    <mergeCell ref="AB42:AD42"/>
    <mergeCell ref="AE42:AF42"/>
    <mergeCell ref="C43:P43"/>
    <mergeCell ref="T43:U43"/>
    <mergeCell ref="X43:AK43"/>
    <mergeCell ref="Y42:Z42"/>
    <mergeCell ref="D42:E42"/>
    <mergeCell ref="AO43:AP43"/>
    <mergeCell ref="B44:B47"/>
    <mergeCell ref="P44:Q44"/>
    <mergeCell ref="W44:W47"/>
    <mergeCell ref="AK44:AL44"/>
    <mergeCell ref="C47:P47"/>
    <mergeCell ref="T47:U47"/>
    <mergeCell ref="X47:AK47"/>
    <mergeCell ref="AO47:AP47"/>
    <mergeCell ref="B48:B51"/>
    <mergeCell ref="D48:H48"/>
    <mergeCell ref="T48:U48"/>
    <mergeCell ref="W48:W51"/>
    <mergeCell ref="Y48:AC48"/>
    <mergeCell ref="AO48:AP48"/>
    <mergeCell ref="D49:H49"/>
    <mergeCell ref="Y49:AC49"/>
    <mergeCell ref="D50:H50"/>
    <mergeCell ref="Y50:AC50"/>
    <mergeCell ref="C51:P51"/>
    <mergeCell ref="T51:U51"/>
    <mergeCell ref="X51:AK51"/>
    <mergeCell ref="AO51:AP51"/>
    <mergeCell ref="B52:B56"/>
    <mergeCell ref="D52:E52"/>
    <mergeCell ref="F52:G52"/>
    <mergeCell ref="T52:U52"/>
    <mergeCell ref="W52:W56"/>
    <mergeCell ref="Y52:Z52"/>
    <mergeCell ref="AA52:AB52"/>
    <mergeCell ref="AO52:AP52"/>
    <mergeCell ref="D53:E53"/>
    <mergeCell ref="F53:G53"/>
    <mergeCell ref="Y53:Z53"/>
    <mergeCell ref="AA53:AB53"/>
    <mergeCell ref="D54:E54"/>
    <mergeCell ref="F54:G54"/>
    <mergeCell ref="Y54:Z54"/>
    <mergeCell ref="AA54:AB54"/>
    <mergeCell ref="D55:E55"/>
    <mergeCell ref="F55:G55"/>
    <mergeCell ref="Y55:Z55"/>
    <mergeCell ref="AA55:AB55"/>
    <mergeCell ref="C56:P56"/>
    <mergeCell ref="T56:U56"/>
    <mergeCell ref="X56:AK56"/>
    <mergeCell ref="AO56:AP56"/>
    <mergeCell ref="B57:B59"/>
    <mergeCell ref="P57:Q57"/>
    <mergeCell ref="W57:W59"/>
    <mergeCell ref="AK57:AL57"/>
    <mergeCell ref="C59:P59"/>
    <mergeCell ref="T59:U59"/>
    <mergeCell ref="X59:AK59"/>
    <mergeCell ref="AO59:AP59"/>
    <mergeCell ref="B60:B64"/>
    <mergeCell ref="D60:E60"/>
    <mergeCell ref="J60:L60"/>
    <mergeCell ref="T60:U60"/>
    <mergeCell ref="W60:W64"/>
    <mergeCell ref="Y60:Z60"/>
    <mergeCell ref="AE60:AG60"/>
    <mergeCell ref="AO60:AP60"/>
    <mergeCell ref="D61:E61"/>
    <mergeCell ref="J61:L61"/>
    <mergeCell ref="Y61:Z61"/>
    <mergeCell ref="AE61:AG61"/>
    <mergeCell ref="D62:E62"/>
    <mergeCell ref="J62:L62"/>
    <mergeCell ref="Y62:Z62"/>
    <mergeCell ref="AE62:AG62"/>
    <mergeCell ref="AG65:AH65"/>
    <mergeCell ref="AO65:AP65"/>
    <mergeCell ref="D66:E66"/>
    <mergeCell ref="D63:E63"/>
    <mergeCell ref="J63:L63"/>
    <mergeCell ref="Y63:Z63"/>
    <mergeCell ref="AE63:AG63"/>
    <mergeCell ref="C64:P64"/>
    <mergeCell ref="T64:U64"/>
    <mergeCell ref="X64:AK64"/>
    <mergeCell ref="D67:E67"/>
    <mergeCell ref="L67:M67"/>
    <mergeCell ref="T67:U67"/>
    <mergeCell ref="Y67:Z67"/>
    <mergeCell ref="AG67:AH67"/>
    <mergeCell ref="AO64:AP64"/>
    <mergeCell ref="D65:E65"/>
    <mergeCell ref="L65:M65"/>
    <mergeCell ref="T65:U65"/>
    <mergeCell ref="W65:W78"/>
    <mergeCell ref="AO68:AP68"/>
    <mergeCell ref="L66:M66"/>
    <mergeCell ref="T66:U66"/>
    <mergeCell ref="Y66:Z66"/>
    <mergeCell ref="AG66:AH66"/>
    <mergeCell ref="AO66:AP66"/>
    <mergeCell ref="R69:R70"/>
    <mergeCell ref="T69:U69"/>
    <mergeCell ref="Y69:Z69"/>
    <mergeCell ref="AG69:AH69"/>
    <mergeCell ref="AO67:AP67"/>
    <mergeCell ref="D68:E68"/>
    <mergeCell ref="L68:M68"/>
    <mergeCell ref="T68:U68"/>
    <mergeCell ref="Y68:Z68"/>
    <mergeCell ref="AG68:AH68"/>
    <mergeCell ref="AM69:AM70"/>
    <mergeCell ref="AO69:AP69"/>
    <mergeCell ref="D70:E70"/>
    <mergeCell ref="L70:M70"/>
    <mergeCell ref="T70:U70"/>
    <mergeCell ref="Y70:Z70"/>
    <mergeCell ref="AG70:AH70"/>
    <mergeCell ref="AO70:AP70"/>
    <mergeCell ref="D69:E69"/>
    <mergeCell ref="L69:M69"/>
    <mergeCell ref="D71:E71"/>
    <mergeCell ref="L71:M71"/>
    <mergeCell ref="T71:U71"/>
    <mergeCell ref="Y71:Z71"/>
    <mergeCell ref="AG71:AH71"/>
    <mergeCell ref="AO71:AP71"/>
    <mergeCell ref="D72:E72"/>
    <mergeCell ref="L72:M72"/>
    <mergeCell ref="T72:U72"/>
    <mergeCell ref="Y72:Z72"/>
    <mergeCell ref="AG72:AH72"/>
    <mergeCell ref="AO72:AP72"/>
    <mergeCell ref="D73:E73"/>
    <mergeCell ref="L73:M73"/>
    <mergeCell ref="T73:U73"/>
    <mergeCell ref="Y73:Z73"/>
    <mergeCell ref="AG73:AH73"/>
    <mergeCell ref="AO73:AP73"/>
    <mergeCell ref="D74:E74"/>
    <mergeCell ref="L74:M74"/>
    <mergeCell ref="Y74:Z74"/>
    <mergeCell ref="AG74:AH74"/>
    <mergeCell ref="D75:E75"/>
    <mergeCell ref="L75:P75"/>
    <mergeCell ref="Y75:Z75"/>
    <mergeCell ref="AG75:AK75"/>
    <mergeCell ref="D76:E76"/>
    <mergeCell ref="L76:M76"/>
    <mergeCell ref="N76:O76"/>
    <mergeCell ref="Q76:Q77"/>
    <mergeCell ref="R76:R77"/>
    <mergeCell ref="T76:U77"/>
    <mergeCell ref="D77:E77"/>
    <mergeCell ref="L77:M77"/>
    <mergeCell ref="N77:O77"/>
    <mergeCell ref="Y76:Z76"/>
    <mergeCell ref="AG76:AH76"/>
    <mergeCell ref="AI76:AJ76"/>
    <mergeCell ref="AL76:AL77"/>
    <mergeCell ref="AM76:AM77"/>
    <mergeCell ref="AO76:AP77"/>
    <mergeCell ref="Y77:Z77"/>
    <mergeCell ref="AG77:AH77"/>
    <mergeCell ref="AI77:AJ77"/>
    <mergeCell ref="C78:P78"/>
    <mergeCell ref="T78:U78"/>
    <mergeCell ref="X78:AK78"/>
    <mergeCell ref="AO78:AP78"/>
    <mergeCell ref="B79:R79"/>
    <mergeCell ref="T79:U79"/>
    <mergeCell ref="W79:AM79"/>
    <mergeCell ref="AO79:AP79"/>
    <mergeCell ref="B65:B78"/>
    <mergeCell ref="Y65:Z65"/>
    <mergeCell ref="B80:F80"/>
    <mergeCell ref="G80:K80"/>
    <mergeCell ref="L80:P80"/>
    <mergeCell ref="T80:U80"/>
    <mergeCell ref="W80:AA80"/>
    <mergeCell ref="AB80:AF80"/>
    <mergeCell ref="AG80:AK80"/>
    <mergeCell ref="AO80:AP80"/>
    <mergeCell ref="B81:F88"/>
    <mergeCell ref="G81:K88"/>
    <mergeCell ref="L81:P88"/>
    <mergeCell ref="Q81:Q82"/>
    <mergeCell ref="T81:U81"/>
    <mergeCell ref="W81:AA88"/>
    <mergeCell ref="AB81:AF88"/>
    <mergeCell ref="AG81:AK88"/>
    <mergeCell ref="T85:U85"/>
    <mergeCell ref="AO85:AP85"/>
    <mergeCell ref="AL81:AL82"/>
    <mergeCell ref="AO81:AP81"/>
    <mergeCell ref="T82:U82"/>
    <mergeCell ref="AO82:AP82"/>
    <mergeCell ref="T83:U83"/>
    <mergeCell ref="AO83:AP83"/>
    <mergeCell ref="AO84:AP84"/>
    <mergeCell ref="T90:U90"/>
    <mergeCell ref="AO90:AP90"/>
    <mergeCell ref="T86:U86"/>
    <mergeCell ref="AO86:AP86"/>
    <mergeCell ref="Q87:Q88"/>
    <mergeCell ref="T87:U87"/>
    <mergeCell ref="AL87:AL88"/>
    <mergeCell ref="AO87:AP87"/>
    <mergeCell ref="T88:U88"/>
    <mergeCell ref="AO88:AP88"/>
    <mergeCell ref="AO8:AP8"/>
    <mergeCell ref="D41:E41"/>
    <mergeCell ref="B3:R3"/>
    <mergeCell ref="B89:R89"/>
    <mergeCell ref="T89:U89"/>
    <mergeCell ref="W89:AM89"/>
    <mergeCell ref="AO89:AP89"/>
    <mergeCell ref="Q84:Q85"/>
    <mergeCell ref="T84:U84"/>
    <mergeCell ref="AL84:AL85"/>
  </mergeCells>
  <printOptions horizontalCentered="1" verticalCentered="1"/>
  <pageMargins left="0" right="0" top="0" bottom="0" header="0" footer="0"/>
  <pageSetup fitToHeight="1" fitToWidth="1" horizontalDpi="600" verticalDpi="600" orientation="landscape" paperSize="3" scale="43" r:id="rId3"/>
  <headerFooter alignWithMargins="0">
    <oddFooter>&amp;L&amp;"Arial MT,Bold"Page 1 of 2
November 2008&amp;"Arial MT,Regular"
&amp;RPP-0036-0699E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Post</dc:creator>
  <cp:keywords/>
  <dc:description/>
  <cp:lastModifiedBy>Aimee Cohoon</cp:lastModifiedBy>
  <cp:lastPrinted>2018-07-13T16:53:09Z</cp:lastPrinted>
  <dcterms:created xsi:type="dcterms:W3CDTF">1998-05-27T18:07:20Z</dcterms:created>
  <dcterms:modified xsi:type="dcterms:W3CDTF">2018-07-13T16:53:22Z</dcterms:modified>
  <cp:category/>
  <cp:version/>
  <cp:contentType/>
  <cp:contentStatus/>
</cp:coreProperties>
</file>